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0" i="1" l="1"/>
  <c r="P15" i="1"/>
  <c r="Q15" i="1"/>
  <c r="R15" i="1"/>
  <c r="I142" i="1" l="1"/>
  <c r="E130" i="1" l="1"/>
  <c r="F130" i="1"/>
  <c r="D130" i="1"/>
  <c r="F36" i="2"/>
  <c r="E36" i="2"/>
  <c r="D36" i="2"/>
  <c r="G36" i="2" s="1"/>
  <c r="C36" i="2"/>
  <c r="G35" i="2"/>
  <c r="G34" i="2"/>
  <c r="G33" i="2"/>
  <c r="F32" i="2"/>
  <c r="E32" i="2"/>
  <c r="D32" i="2"/>
  <c r="C32" i="2"/>
  <c r="G31" i="2"/>
  <c r="G30" i="2"/>
  <c r="G29" i="2"/>
  <c r="G28" i="2"/>
  <c r="G27" i="2"/>
  <c r="G26" i="2"/>
  <c r="F25" i="2"/>
  <c r="E25" i="2"/>
  <c r="D25" i="2"/>
  <c r="C25" i="2"/>
  <c r="G24" i="2"/>
  <c r="F23" i="2"/>
  <c r="E23" i="2"/>
  <c r="D23" i="2"/>
  <c r="D37" i="2" s="1"/>
  <c r="C23" i="2"/>
  <c r="G22" i="2"/>
  <c r="G21" i="2"/>
  <c r="G20" i="2"/>
  <c r="G19" i="2"/>
  <c r="E37" i="2" l="1"/>
  <c r="G25" i="2"/>
  <c r="F37" i="2"/>
  <c r="G32" i="2"/>
  <c r="G37" i="2"/>
  <c r="G23" i="2"/>
  <c r="G114" i="1"/>
  <c r="G115" i="1"/>
  <c r="G116" i="1"/>
  <c r="G118" i="1"/>
  <c r="G120" i="1"/>
  <c r="G121" i="1"/>
  <c r="G122" i="1"/>
  <c r="G123" i="1"/>
  <c r="G124" i="1"/>
  <c r="G125" i="1"/>
  <c r="G127" i="1"/>
  <c r="G128" i="1"/>
  <c r="G129" i="1"/>
  <c r="G130" i="1" l="1"/>
  <c r="D21" i="1"/>
  <c r="E21" i="1"/>
  <c r="F21" i="1"/>
  <c r="C21" i="1"/>
  <c r="D99" i="1" l="1"/>
  <c r="E99" i="1"/>
  <c r="F99" i="1"/>
  <c r="C99" i="1"/>
  <c r="G96" i="1"/>
  <c r="G17" i="1"/>
  <c r="Q47" i="1" l="1"/>
  <c r="R47" i="1"/>
  <c r="P47" i="1"/>
  <c r="Q44" i="1"/>
  <c r="R44" i="1"/>
  <c r="P44" i="1"/>
  <c r="Q41" i="1"/>
  <c r="R41" i="1"/>
  <c r="P41" i="1"/>
  <c r="Q38" i="1"/>
  <c r="R38" i="1"/>
  <c r="P38" i="1"/>
  <c r="P35" i="1"/>
  <c r="Q35" i="1"/>
  <c r="R35" i="1"/>
  <c r="D77" i="1"/>
  <c r="E77" i="1"/>
  <c r="F77" i="1"/>
  <c r="C77" i="1"/>
  <c r="D74" i="1"/>
  <c r="E74" i="1"/>
  <c r="F74" i="1"/>
  <c r="D65" i="1"/>
  <c r="E65" i="1"/>
  <c r="F65" i="1"/>
  <c r="G66" i="1"/>
  <c r="G68" i="1"/>
  <c r="G69" i="1"/>
  <c r="G70" i="1"/>
  <c r="G71" i="1"/>
  <c r="G72" i="1"/>
  <c r="G73" i="1"/>
  <c r="G75" i="1"/>
  <c r="G76" i="1"/>
  <c r="G62" i="1"/>
  <c r="G63" i="1"/>
  <c r="G64" i="1"/>
  <c r="G61" i="1"/>
  <c r="C74" i="1"/>
  <c r="Q30" i="1"/>
  <c r="R30" i="1"/>
  <c r="P30" i="1"/>
  <c r="C65" i="1"/>
  <c r="G35" i="1"/>
  <c r="G36" i="1"/>
  <c r="G37" i="1"/>
  <c r="G39" i="1"/>
  <c r="G41" i="1"/>
  <c r="G42" i="1"/>
  <c r="G43" i="1"/>
  <c r="G44" i="1"/>
  <c r="G45" i="1"/>
  <c r="G46" i="1"/>
  <c r="G48" i="1"/>
  <c r="G49" i="1"/>
  <c r="G50" i="1"/>
  <c r="Q27" i="1"/>
  <c r="R27" i="1"/>
  <c r="P27" i="1"/>
  <c r="D14" i="1"/>
  <c r="E14" i="1"/>
  <c r="F14" i="1"/>
  <c r="C14" i="1"/>
  <c r="G11" i="1"/>
  <c r="G13" i="1"/>
  <c r="G14" i="1" s="1"/>
  <c r="G15" i="1"/>
  <c r="G16" i="1"/>
  <c r="G18" i="1"/>
  <c r="G19" i="1"/>
  <c r="G20" i="1"/>
  <c r="G22" i="1"/>
  <c r="G23" i="1"/>
  <c r="D24" i="1"/>
  <c r="E24" i="1"/>
  <c r="F24" i="1"/>
  <c r="C24" i="1"/>
  <c r="D12" i="1"/>
  <c r="E12" i="1"/>
  <c r="F12" i="1"/>
  <c r="G77" i="1" l="1"/>
  <c r="G65" i="1"/>
  <c r="G21" i="1"/>
  <c r="G24" i="1"/>
  <c r="G74" i="1"/>
  <c r="G12" i="1"/>
  <c r="C12" i="1"/>
  <c r="G8" i="1"/>
  <c r="G9" i="1"/>
  <c r="G10" i="1"/>
  <c r="D25" i="1"/>
  <c r="E25" i="1"/>
  <c r="F25" i="1"/>
  <c r="L8" i="1" l="1"/>
  <c r="G25" i="1"/>
  <c r="L9" i="1" s="1"/>
  <c r="L7" i="1"/>
  <c r="L6" i="1"/>
  <c r="D162" i="1"/>
  <c r="E162" i="1"/>
  <c r="F162" i="1"/>
  <c r="C162" i="1"/>
  <c r="D156" i="1"/>
  <c r="E156" i="1"/>
  <c r="F156" i="1"/>
  <c r="D154" i="1"/>
  <c r="E154" i="1"/>
  <c r="F154" i="1"/>
  <c r="D166" i="1"/>
  <c r="E166" i="1"/>
  <c r="F166" i="1"/>
  <c r="C166" i="1"/>
  <c r="G164" i="1"/>
  <c r="L10" i="1" l="1"/>
  <c r="D40" i="1"/>
  <c r="E40" i="1"/>
  <c r="F40" i="1"/>
  <c r="D47" i="1"/>
  <c r="E47" i="1"/>
  <c r="F47" i="1"/>
  <c r="C40" i="1"/>
  <c r="D276" i="1"/>
  <c r="E276" i="1"/>
  <c r="F276" i="1"/>
  <c r="G274" i="1"/>
  <c r="G275" i="1"/>
  <c r="G273" i="1"/>
  <c r="C276" i="1"/>
  <c r="D272" i="1"/>
  <c r="E272" i="1"/>
  <c r="F272" i="1"/>
  <c r="C272" i="1"/>
  <c r="G267" i="1"/>
  <c r="G268" i="1"/>
  <c r="G269" i="1"/>
  <c r="G270" i="1"/>
  <c r="G271" i="1"/>
  <c r="G266" i="1"/>
  <c r="G264" i="1"/>
  <c r="D265" i="1"/>
  <c r="E265" i="1"/>
  <c r="F265" i="1"/>
  <c r="C265" i="1"/>
  <c r="G260" i="1"/>
  <c r="G261" i="1"/>
  <c r="G262" i="1"/>
  <c r="G259" i="1"/>
  <c r="D263" i="1"/>
  <c r="E263" i="1"/>
  <c r="F263" i="1"/>
  <c r="C263" i="1"/>
  <c r="D249" i="1"/>
  <c r="E249" i="1"/>
  <c r="F249" i="1"/>
  <c r="C249" i="1"/>
  <c r="D245" i="1"/>
  <c r="E245" i="1"/>
  <c r="F245" i="1"/>
  <c r="C245" i="1"/>
  <c r="G247" i="1"/>
  <c r="G248" i="1"/>
  <c r="G246" i="1"/>
  <c r="G240" i="1"/>
  <c r="G241" i="1"/>
  <c r="G242" i="1"/>
  <c r="G243" i="1"/>
  <c r="G244" i="1"/>
  <c r="G239" i="1"/>
  <c r="D238" i="1"/>
  <c r="E238" i="1"/>
  <c r="F238" i="1"/>
  <c r="C238" i="1"/>
  <c r="G237" i="1"/>
  <c r="G236" i="1"/>
  <c r="D235" i="1"/>
  <c r="E235" i="1"/>
  <c r="F235" i="1"/>
  <c r="C235" i="1"/>
  <c r="G232" i="1"/>
  <c r="G233" i="1"/>
  <c r="G234" i="1"/>
  <c r="G231" i="1"/>
  <c r="G207" i="1"/>
  <c r="G208" i="1"/>
  <c r="G210" i="1"/>
  <c r="G212" i="1"/>
  <c r="G213" i="1"/>
  <c r="G214" i="1"/>
  <c r="G215" i="1"/>
  <c r="G216" i="1"/>
  <c r="G218" i="1"/>
  <c r="G219" i="1"/>
  <c r="G220" i="1"/>
  <c r="G206" i="1"/>
  <c r="D221" i="1"/>
  <c r="E221" i="1"/>
  <c r="F221" i="1"/>
  <c r="C221" i="1"/>
  <c r="D217" i="1"/>
  <c r="E217" i="1"/>
  <c r="F217" i="1"/>
  <c r="C217" i="1"/>
  <c r="D211" i="1"/>
  <c r="E211" i="1"/>
  <c r="F211" i="1"/>
  <c r="C211" i="1"/>
  <c r="D209" i="1"/>
  <c r="E209" i="1"/>
  <c r="F209" i="1"/>
  <c r="C209" i="1"/>
  <c r="D196" i="1"/>
  <c r="E196" i="1"/>
  <c r="F196" i="1"/>
  <c r="G193" i="1"/>
  <c r="G194" i="1"/>
  <c r="G195" i="1"/>
  <c r="G192" i="1"/>
  <c r="C196" i="1"/>
  <c r="D191" i="1"/>
  <c r="E191" i="1"/>
  <c r="F191" i="1"/>
  <c r="G185" i="1"/>
  <c r="G186" i="1"/>
  <c r="G187" i="1"/>
  <c r="G188" i="1"/>
  <c r="G189" i="1"/>
  <c r="G190" i="1"/>
  <c r="G184" i="1"/>
  <c r="D183" i="1"/>
  <c r="E183" i="1"/>
  <c r="F183" i="1"/>
  <c r="G182" i="1"/>
  <c r="G181" i="1"/>
  <c r="C191" i="1"/>
  <c r="C183" i="1"/>
  <c r="D180" i="1"/>
  <c r="E180" i="1"/>
  <c r="F180" i="1"/>
  <c r="G177" i="1"/>
  <c r="G178" i="1"/>
  <c r="G179" i="1"/>
  <c r="G176" i="1"/>
  <c r="C180" i="1"/>
  <c r="G165" i="1"/>
  <c r="G163" i="1"/>
  <c r="G158" i="1"/>
  <c r="G159" i="1"/>
  <c r="G160" i="1"/>
  <c r="G161" i="1"/>
  <c r="G157" i="1"/>
  <c r="C156" i="1"/>
  <c r="G155" i="1"/>
  <c r="G156" i="1" s="1"/>
  <c r="D167" i="1"/>
  <c r="E167" i="1"/>
  <c r="F167" i="1"/>
  <c r="G151" i="1"/>
  <c r="G152" i="1"/>
  <c r="G153" i="1"/>
  <c r="G150" i="1"/>
  <c r="C154" i="1"/>
  <c r="G113" i="1"/>
  <c r="D126" i="1"/>
  <c r="E126" i="1"/>
  <c r="F126" i="1"/>
  <c r="D119" i="1"/>
  <c r="E119" i="1"/>
  <c r="F119" i="1"/>
  <c r="D117" i="1"/>
  <c r="E117" i="1"/>
  <c r="F117" i="1"/>
  <c r="C126" i="1"/>
  <c r="C119" i="1"/>
  <c r="C117" i="1"/>
  <c r="D93" i="1"/>
  <c r="E93" i="1"/>
  <c r="F93" i="1"/>
  <c r="C93" i="1"/>
  <c r="G88" i="1"/>
  <c r="G89" i="1"/>
  <c r="G91" i="1"/>
  <c r="G92" i="1"/>
  <c r="G94" i="1"/>
  <c r="G95" i="1"/>
  <c r="G97" i="1"/>
  <c r="G98" i="1"/>
  <c r="G100" i="1"/>
  <c r="G101" i="1"/>
  <c r="G102" i="1"/>
  <c r="G87" i="1"/>
  <c r="D103" i="1"/>
  <c r="E103" i="1"/>
  <c r="F103" i="1"/>
  <c r="C103" i="1"/>
  <c r="D90" i="1"/>
  <c r="E90" i="1"/>
  <c r="F90" i="1"/>
  <c r="C90" i="1"/>
  <c r="D67" i="1"/>
  <c r="E67" i="1"/>
  <c r="E78" i="1" s="1"/>
  <c r="F67" i="1"/>
  <c r="F78" i="1" s="1"/>
  <c r="C67" i="1"/>
  <c r="C47" i="1"/>
  <c r="D51" i="1"/>
  <c r="E51" i="1"/>
  <c r="F51" i="1"/>
  <c r="C51" i="1"/>
  <c r="D38" i="1"/>
  <c r="E38" i="1"/>
  <c r="F38" i="1"/>
  <c r="G34" i="1"/>
  <c r="C38" i="1"/>
  <c r="F131" i="1" l="1"/>
  <c r="G99" i="1"/>
  <c r="E131" i="1"/>
  <c r="G119" i="1"/>
  <c r="G117" i="1"/>
  <c r="D131" i="1"/>
  <c r="G126" i="1"/>
  <c r="G51" i="1"/>
  <c r="G67" i="1"/>
  <c r="D78" i="1"/>
  <c r="G265" i="1"/>
  <c r="G40" i="1"/>
  <c r="G211" i="1"/>
  <c r="G263" i="1"/>
  <c r="G249" i="1"/>
  <c r="G238" i="1"/>
  <c r="E250" i="1"/>
  <c r="F250" i="1"/>
  <c r="G235" i="1"/>
  <c r="G245" i="1"/>
  <c r="F222" i="1"/>
  <c r="D222" i="1"/>
  <c r="E222" i="1"/>
  <c r="G221" i="1"/>
  <c r="G217" i="1"/>
  <c r="E197" i="1"/>
  <c r="G180" i="1"/>
  <c r="G196" i="1"/>
  <c r="G183" i="1"/>
  <c r="G166" i="1"/>
  <c r="G154" i="1"/>
  <c r="G162" i="1"/>
  <c r="E104" i="1"/>
  <c r="G103" i="1"/>
  <c r="F104" i="1"/>
  <c r="G90" i="1"/>
  <c r="G38" i="1"/>
  <c r="G47" i="1"/>
  <c r="E52" i="1"/>
  <c r="F52" i="1"/>
  <c r="D52" i="1"/>
  <c r="D250" i="1"/>
  <c r="F277" i="1"/>
  <c r="G272" i="1"/>
  <c r="G276" i="1"/>
  <c r="E277" i="1"/>
  <c r="F197" i="1"/>
  <c r="D197" i="1"/>
  <c r="G191" i="1"/>
  <c r="D104" i="1"/>
  <c r="G209" i="1"/>
  <c r="D277" i="1"/>
  <c r="G93" i="1"/>
  <c r="G131" i="1" l="1"/>
  <c r="E137" i="1"/>
  <c r="F137" i="1"/>
  <c r="D137" i="1"/>
  <c r="G78" i="1"/>
  <c r="L60" i="1" s="1"/>
  <c r="F283" i="1"/>
  <c r="E283" i="1"/>
  <c r="G250" i="1"/>
  <c r="L232" i="1" s="1"/>
  <c r="G222" i="1"/>
  <c r="L204" i="1" s="1"/>
  <c r="D283" i="1"/>
  <c r="L114" i="1"/>
  <c r="G104" i="1"/>
  <c r="G52" i="1"/>
  <c r="G277" i="1"/>
  <c r="L260" i="1" s="1"/>
  <c r="G197" i="1"/>
  <c r="G167" i="1"/>
  <c r="L150" i="1" s="1"/>
  <c r="L113" i="1"/>
  <c r="L229" i="1" l="1"/>
  <c r="L61" i="1"/>
  <c r="L62" i="1"/>
  <c r="L59" i="1"/>
  <c r="L63" i="1" s="1"/>
  <c r="L87" i="1"/>
  <c r="L85" i="1"/>
  <c r="L88" i="1"/>
  <c r="G137" i="1"/>
  <c r="L86" i="1"/>
  <c r="L257" i="1"/>
  <c r="L258" i="1"/>
  <c r="L259" i="1"/>
  <c r="L230" i="1"/>
  <c r="L231" i="1"/>
  <c r="L207" i="1"/>
  <c r="L205" i="1"/>
  <c r="L206" i="1"/>
  <c r="L111" i="1"/>
  <c r="L115" i="1" s="1"/>
  <c r="L112" i="1"/>
  <c r="L35" i="1"/>
  <c r="L32" i="1"/>
  <c r="L33" i="1"/>
  <c r="L34" i="1"/>
  <c r="L177" i="1"/>
  <c r="L175" i="1"/>
  <c r="L174" i="1"/>
  <c r="L176" i="1"/>
  <c r="L148" i="1"/>
  <c r="J284" i="1" s="1"/>
  <c r="L151" i="1"/>
  <c r="L149" i="1"/>
  <c r="G283" i="1"/>
  <c r="L36" i="1" l="1"/>
  <c r="L89" i="1"/>
  <c r="J139" i="1"/>
  <c r="J141" i="1"/>
  <c r="J140" i="1"/>
  <c r="J138" i="1"/>
  <c r="J286" i="1"/>
  <c r="J285" i="1"/>
  <c r="J287" i="1"/>
  <c r="D292" i="1"/>
  <c r="E292" i="1"/>
  <c r="F292" i="1"/>
  <c r="J295" i="1" l="1"/>
  <c r="G292" i="1"/>
  <c r="J293" i="1"/>
  <c r="J296" i="1"/>
  <c r="J294" i="1"/>
</calcChain>
</file>

<file path=xl/sharedStrings.xml><?xml version="1.0" encoding="utf-8"?>
<sst xmlns="http://schemas.openxmlformats.org/spreadsheetml/2006/main" count="479" uniqueCount="141">
  <si>
    <t>Утверждаю заведующий МДОБУ        д/с №                 "                                                "</t>
  </si>
  <si>
    <t>меню приготовляемых блюд</t>
  </si>
  <si>
    <t>1 день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</si>
  <si>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</si>
  <si>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</si>
  <si>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</si>
  <si>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</si>
  <si>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</si>
  <si>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</si>
  <si>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</si>
  <si>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</si>
  <si>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</si>
  <si>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сыр (порциями)</t>
  </si>
  <si>
    <t>чай с сахаром</t>
  </si>
  <si>
    <t>итого</t>
  </si>
  <si>
    <t>завтрак</t>
  </si>
  <si>
    <t>апельсин</t>
  </si>
  <si>
    <t>2 завтрак</t>
  </si>
  <si>
    <t>суп картофельный с горохом и гренками</t>
  </si>
  <si>
    <t>жаркое по-домашнему</t>
  </si>
  <si>
    <t>хлеб ржано-пшеничный</t>
  </si>
  <si>
    <t>какао с молоком</t>
  </si>
  <si>
    <t>обед</t>
  </si>
  <si>
    <t>Запеканка морковная с творогом, со сгущенным молоком</t>
  </si>
  <si>
    <t>ФИО                                                дата                              печать</t>
  </si>
  <si>
    <t>кисель из кураги</t>
  </si>
  <si>
    <t>полдник</t>
  </si>
  <si>
    <t>всего за день</t>
  </si>
  <si>
    <t>2 день</t>
  </si>
  <si>
    <t>омлет натуральный</t>
  </si>
  <si>
    <t>масло (порциями)</t>
  </si>
  <si>
    <t>хлеб пшеничный</t>
  </si>
  <si>
    <t>кофейный напиток</t>
  </si>
  <si>
    <t>кофейный напиток с молоком</t>
  </si>
  <si>
    <t>яблоко свежее</t>
  </si>
  <si>
    <t>рис отварной</t>
  </si>
  <si>
    <t>биточки рыбные с овощами запечеными</t>
  </si>
  <si>
    <t>салат витаминный</t>
  </si>
  <si>
    <t>компот из сухофруктов</t>
  </si>
  <si>
    <t>суп гречневый с курицей</t>
  </si>
  <si>
    <t>кефир</t>
  </si>
  <si>
    <t>3 день</t>
  </si>
  <si>
    <t>чай с лимоном</t>
  </si>
  <si>
    <t>груша свежая</t>
  </si>
  <si>
    <t>суп картофельный с фрикадельками</t>
  </si>
  <si>
    <t>пюре картофельное</t>
  </si>
  <si>
    <t>огурец соленый</t>
  </si>
  <si>
    <t>кисель из сущеных яблок</t>
  </si>
  <si>
    <t>запеканка картофельная с курицей</t>
  </si>
  <si>
    <t>ряженка</t>
  </si>
  <si>
    <t>4 день</t>
  </si>
  <si>
    <t>суп по-дальневосточному</t>
  </si>
  <si>
    <t>вафли</t>
  </si>
  <si>
    <t>свекольник с говядиной и сметаной</t>
  </si>
  <si>
    <t>котлета мясная</t>
  </si>
  <si>
    <t>томаты соленые</t>
  </si>
  <si>
    <t>компот из смеси сухофруктов</t>
  </si>
  <si>
    <t>сырники с морковью</t>
  </si>
  <si>
    <t>5 день</t>
  </si>
  <si>
    <t>каша геркулесовая</t>
  </si>
  <si>
    <t>рассольник на мясном бульоне</t>
  </si>
  <si>
    <t>каша гречневая рассыпчатая</t>
  </si>
  <si>
    <t>биточки куриные</t>
  </si>
  <si>
    <t>компот из изюма</t>
  </si>
  <si>
    <t>суп крем из зеленого горошка</t>
  </si>
  <si>
    <t>крутоны</t>
  </si>
  <si>
    <t>варенец</t>
  </si>
  <si>
    <t>6 день</t>
  </si>
  <si>
    <t>каша гречневая молочная</t>
  </si>
  <si>
    <t>суп с рыбными консервами</t>
  </si>
  <si>
    <t>мясо тушеное с овощами в соусе</t>
  </si>
  <si>
    <t>зразы из творога с черносливом</t>
  </si>
  <si>
    <t>напиток из шиповника</t>
  </si>
  <si>
    <t>7 день</t>
  </si>
  <si>
    <t>каша рисовая молочная</t>
  </si>
  <si>
    <t>печенье</t>
  </si>
  <si>
    <t>щи с кващенной капусты с картофелем и сметаной</t>
  </si>
  <si>
    <t>печеночные оладьи</t>
  </si>
  <si>
    <t>соус сметанный</t>
  </si>
  <si>
    <t>суп овощной с вермишелью и с курицей</t>
  </si>
  <si>
    <t>помпушки с чесноком</t>
  </si>
  <si>
    <t>апельсин свежий</t>
  </si>
  <si>
    <t>8 день</t>
  </si>
  <si>
    <t>макароны с сыром</t>
  </si>
  <si>
    <t>плов по-узбекски</t>
  </si>
  <si>
    <t>винегрет овощной</t>
  </si>
  <si>
    <t>суп овощной с курицей и сметаной</t>
  </si>
  <si>
    <t>компот из свежих яблок</t>
  </si>
  <si>
    <t>9 день</t>
  </si>
  <si>
    <t>каша ячневая жидкая</t>
  </si>
  <si>
    <t>пряник</t>
  </si>
  <si>
    <t>мясо тушеное</t>
  </si>
  <si>
    <t>вареники ленивые</t>
  </si>
  <si>
    <t>борщ с капустой и картофелем</t>
  </si>
  <si>
    <t>пюре гороховое</t>
  </si>
  <si>
    <t>солянка сборная с курицей</t>
  </si>
  <si>
    <t xml:space="preserve">итого </t>
  </si>
  <si>
    <t>10 день</t>
  </si>
  <si>
    <t>средние значения за 1-5 день</t>
  </si>
  <si>
    <t>% соотношение между приёмами пищи по САНПИН</t>
  </si>
  <si>
    <t>б</t>
  </si>
  <si>
    <t>ж</t>
  </si>
  <si>
    <t>у</t>
  </si>
  <si>
    <t>эн</t>
  </si>
  <si>
    <t>пр. пищи</t>
  </si>
  <si>
    <t>норма</t>
  </si>
  <si>
    <t>факт</t>
  </si>
  <si>
    <t>ЗАВТРАК</t>
  </si>
  <si>
    <t>2 ЗАВТРАК</t>
  </si>
  <si>
    <t>ОБЕД</t>
  </si>
  <si>
    <t>ПОЛДНИК</t>
  </si>
  <si>
    <t>средние значения за 5-6 день</t>
  </si>
  <si>
    <t>средние значения за 1-10 день</t>
  </si>
  <si>
    <t>соус молочный</t>
  </si>
  <si>
    <t>салат "Свеколка"</t>
  </si>
  <si>
    <t>икра кабачковая</t>
  </si>
  <si>
    <t>хлеб ржаной</t>
  </si>
  <si>
    <t xml:space="preserve">хлеб пшеничный </t>
  </si>
  <si>
    <t xml:space="preserve">сыр </t>
  </si>
  <si>
    <t>кеф 2,5</t>
  </si>
  <si>
    <t>огурец солен</t>
  </si>
  <si>
    <t>томаты солен</t>
  </si>
  <si>
    <t>масло</t>
  </si>
  <si>
    <t>Возрастная категория питающихся с 3 до 7 лет.</t>
  </si>
  <si>
    <t>Возрастная категория питающихся  с 3 до 7 лет.</t>
  </si>
  <si>
    <t>39,83-45,23</t>
  </si>
  <si>
    <t>44,25-50,25</t>
  </si>
  <si>
    <t>192,48-218,59</t>
  </si>
  <si>
    <t>1327,5-1507,5</t>
  </si>
  <si>
    <t>каша пшенная жидкая</t>
  </si>
  <si>
    <t xml:space="preserve">Каша перловая </t>
  </si>
  <si>
    <t>Рагу из овощей</t>
  </si>
  <si>
    <t>сельдь малосолен с луком</t>
  </si>
  <si>
    <t>суп Ессентуки (с горошком и яйцом)</t>
  </si>
  <si>
    <t>лимонный напиток</t>
  </si>
  <si>
    <t>мясной гуляш</t>
  </si>
  <si>
    <t>суп-крем из зеленого горошка</t>
  </si>
  <si>
    <t>суп овощной с вермишелью и курицей</t>
  </si>
  <si>
    <t>компот из кураги с вит.С</t>
  </si>
  <si>
    <t>каша манная молочная жидкая</t>
  </si>
  <si>
    <t>каша пшеничная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</si>
</sst>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2" fontId="0" fillId="0" borderId="0" xfId="0" applyNumberFormat="1"/>
    <xf numFmtId="2" fontId="2" fillId="0" borderId="2" xfId="0" applyNumberFormat="1" applyFont="1" applyBorder="1"/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/>
    <xf numFmtId="2" fontId="0" fillId="0" borderId="2" xfId="0" applyNumberFormat="1" applyBorder="1"/>
    <xf numFmtId="2" fontId="2" fillId="0" borderId="2" xfId="0" applyNumberFormat="1" applyFont="1" applyBorder="1" applyAlignment="1"/>
    <xf numFmtId="2" fontId="0" fillId="0" borderId="2" xfId="0" applyNumberFormat="1" applyBorder="1" applyAlignment="1"/>
    <xf numFmtId="164" fontId="0" fillId="0" borderId="2" xfId="0" applyNumberForma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/>
    <xf numFmtId="164" fontId="0" fillId="0" borderId="2" xfId="0" applyNumberFormat="1" applyBorder="1" applyAlignment="1"/>
    <xf numFmtId="0" fontId="0" fillId="2" borderId="2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3" fillId="0" borderId="2" xfId="0" applyNumberFormat="1" applyFont="1" applyBorder="1"/>
    <xf numFmtId="2" fontId="3" fillId="0" borderId="2" xfId="0" applyNumberFormat="1" applyFont="1" applyBorder="1"/>
    <xf numFmtId="0" fontId="4" fillId="0" borderId="2" xfId="0" applyFont="1" applyBorder="1"/>
    <xf numFmtId="0" fontId="4" fillId="0" borderId="8" xfId="0" applyFont="1" applyFill="1" applyBorder="1"/>
    <xf numFmtId="0" fontId="3" fillId="0" borderId="2" xfId="0" applyFont="1" applyBorder="1"/>
    <xf numFmtId="0" fontId="3" fillId="0" borderId="8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tabSelected="1" workbookViewId="0">
      <selection activeCell="M273" sqref="M273"/>
    </sheetView>
  </sheetViews>
  <sheetFormatPr defaultRowHeight="15" x14ac:dyDescent="0.25"/>
  <cols>
    <col min="2" max="2" width="40" customWidth="1"/>
    <col min="3" max="3" width="9.140625" customWidth="1"/>
    <col min="4" max="4" width="14.140625" customWidth="1"/>
    <col min="5" max="5" width="12.5703125" customWidth="1"/>
    <col min="6" max="6" width="14.5703125" customWidth="1"/>
    <col min="7" max="7" width="16.28515625" customWidth="1"/>
    <col min="8" max="8" width="12.85546875" customWidth="1"/>
  </cols>
  <sheetData>
    <row r="1" spans="1:18" x14ac:dyDescent="0.25">
      <c r="A1" s="52" t="s">
        <v>0</v>
      </c>
      <c r="B1" s="52"/>
      <c r="C1" s="52"/>
      <c r="D1" s="52"/>
      <c r="E1" s="52"/>
      <c r="F1" s="52"/>
      <c r="G1" s="52"/>
      <c r="H1" s="52"/>
    </row>
    <row r="2" spans="1:18" ht="34.5" customHeight="1" x14ac:dyDescent="0.25">
      <c r="A2" s="53" t="s">
        <v>24</v>
      </c>
      <c r="B2" s="53"/>
      <c r="C2" s="53"/>
      <c r="D2" s="53"/>
      <c r="E2" s="53"/>
      <c r="F2" s="53"/>
      <c r="G2" s="53"/>
      <c r="H2" s="53"/>
    </row>
    <row r="3" spans="1:18" x14ac:dyDescent="0.25">
      <c r="A3" s="54" t="s">
        <v>1</v>
      </c>
      <c r="B3" s="54"/>
      <c r="C3" s="54"/>
      <c r="D3" s="54"/>
      <c r="E3" s="54"/>
      <c r="F3" s="54"/>
      <c r="G3" s="54"/>
      <c r="H3" s="54"/>
    </row>
    <row r="4" spans="1:18" x14ac:dyDescent="0.25">
      <c r="A4" s="54" t="s">
        <v>123</v>
      </c>
      <c r="B4" s="54"/>
      <c r="C4" s="54"/>
      <c r="D4" s="54"/>
      <c r="E4" s="54"/>
      <c r="F4" s="54"/>
      <c r="G4" s="54"/>
      <c r="H4" s="54"/>
    </row>
    <row r="5" spans="1:18" x14ac:dyDescent="0.25">
      <c r="A5" s="49" t="s">
        <v>2</v>
      </c>
      <c r="B5" s="49"/>
      <c r="C5" s="49"/>
      <c r="D5" s="49"/>
      <c r="E5" s="49"/>
      <c r="F5" s="49"/>
      <c r="G5" s="49"/>
      <c r="H5" s="49"/>
    </row>
    <row r="6" spans="1:18" x14ac:dyDescent="0.25">
      <c r="A6" s="55" t="s">
        <v>3</v>
      </c>
      <c r="B6" s="55" t="s">
        <v>4</v>
      </c>
      <c r="C6" s="55" t="s">
        <v>5</v>
      </c>
      <c r="D6" s="50" t="s">
        <v>6</v>
      </c>
      <c r="E6" s="50"/>
      <c r="F6" s="50"/>
      <c r="G6" s="55" t="s">
        <v>7</v>
      </c>
      <c r="H6" s="55" t="s">
        <v>8</v>
      </c>
      <c r="J6" t="s">
        <v>15</v>
      </c>
      <c r="K6">
        <v>21</v>
      </c>
      <c r="L6" s="4">
        <f>G12*78.75/G25</f>
        <v>18.354988550392765</v>
      </c>
      <c r="N6" t="s">
        <v>116</v>
      </c>
      <c r="O6">
        <v>100</v>
      </c>
      <c r="P6">
        <v>7</v>
      </c>
      <c r="Q6">
        <v>1.1000000000000001</v>
      </c>
      <c r="R6">
        <v>40.299999999999997</v>
      </c>
    </row>
    <row r="7" spans="1:18" x14ac:dyDescent="0.25">
      <c r="A7" s="55"/>
      <c r="B7" s="55"/>
      <c r="C7" s="55"/>
      <c r="D7" s="1" t="s">
        <v>9</v>
      </c>
      <c r="E7" s="1" t="s">
        <v>10</v>
      </c>
      <c r="F7" s="1" t="s">
        <v>11</v>
      </c>
      <c r="G7" s="55"/>
      <c r="H7" s="55"/>
      <c r="J7" t="s">
        <v>17</v>
      </c>
      <c r="K7">
        <v>5.25</v>
      </c>
      <c r="L7" s="4">
        <f>G14*78.75/G25</f>
        <v>2.1228876199310127</v>
      </c>
      <c r="O7">
        <v>50</v>
      </c>
      <c r="P7">
        <v>3.5</v>
      </c>
      <c r="Q7">
        <v>0.55000000000000004</v>
      </c>
      <c r="R7">
        <v>20.149999999999999</v>
      </c>
    </row>
    <row r="8" spans="1:18" x14ac:dyDescent="0.25">
      <c r="A8" s="55" t="s">
        <v>15</v>
      </c>
      <c r="B8" s="1" t="s">
        <v>129</v>
      </c>
      <c r="C8" s="1">
        <v>130</v>
      </c>
      <c r="D8" s="1">
        <v>3.3</v>
      </c>
      <c r="E8" s="1">
        <v>3.3</v>
      </c>
      <c r="F8" s="1">
        <v>20</v>
      </c>
      <c r="G8" s="1">
        <f>D8*4+E8*9+F8*4</f>
        <v>122.9</v>
      </c>
      <c r="H8" s="36">
        <v>189</v>
      </c>
      <c r="J8" t="s">
        <v>22</v>
      </c>
      <c r="K8">
        <v>36.75</v>
      </c>
      <c r="L8" s="4">
        <f>G21*78.75/G25</f>
        <v>42.721401344966516</v>
      </c>
      <c r="O8">
        <v>40</v>
      </c>
      <c r="P8">
        <v>2.8</v>
      </c>
      <c r="Q8">
        <v>0.44</v>
      </c>
      <c r="R8">
        <v>16.12</v>
      </c>
    </row>
    <row r="9" spans="1:18" x14ac:dyDescent="0.25">
      <c r="A9" s="55"/>
      <c r="B9" s="1" t="s">
        <v>12</v>
      </c>
      <c r="C9" s="1">
        <v>10</v>
      </c>
      <c r="D9" s="1">
        <v>2.34</v>
      </c>
      <c r="E9" s="1">
        <v>3</v>
      </c>
      <c r="F9" s="1">
        <v>0</v>
      </c>
      <c r="G9" s="1">
        <f t="shared" ref="G9:G24" si="0">D9*4+E9*9+F9*4</f>
        <v>36.36</v>
      </c>
      <c r="H9" s="36">
        <v>14</v>
      </c>
      <c r="J9" t="s">
        <v>26</v>
      </c>
      <c r="K9">
        <v>15.75</v>
      </c>
      <c r="L9" s="4">
        <f>G24*78.75/G25</f>
        <v>15.550722484709704</v>
      </c>
      <c r="O9">
        <v>20</v>
      </c>
      <c r="P9">
        <v>1.4</v>
      </c>
      <c r="Q9">
        <v>0.22</v>
      </c>
      <c r="R9">
        <v>8.06</v>
      </c>
    </row>
    <row r="10" spans="1:18" x14ac:dyDescent="0.25">
      <c r="A10" s="55"/>
      <c r="B10" s="1" t="s">
        <v>31</v>
      </c>
      <c r="C10" s="1">
        <v>60</v>
      </c>
      <c r="D10" s="1">
        <v>4.5599999999999996</v>
      </c>
      <c r="E10" s="1">
        <v>0.54</v>
      </c>
      <c r="F10" s="1">
        <v>29.82</v>
      </c>
      <c r="G10" s="1">
        <f t="shared" si="0"/>
        <v>142.38</v>
      </c>
      <c r="H10" s="36">
        <v>3</v>
      </c>
      <c r="K10">
        <f>SUM(K6:K9)</f>
        <v>78.75</v>
      </c>
      <c r="L10" s="4">
        <f>SUM(L6:L9)</f>
        <v>78.75</v>
      </c>
      <c r="O10">
        <v>10</v>
      </c>
      <c r="P10">
        <v>0.7</v>
      </c>
      <c r="Q10">
        <v>0.11</v>
      </c>
      <c r="R10">
        <v>4.03</v>
      </c>
    </row>
    <row r="11" spans="1:18" x14ac:dyDescent="0.25">
      <c r="A11" s="55"/>
      <c r="B11" s="1" t="s">
        <v>13</v>
      </c>
      <c r="C11" s="1">
        <v>200</v>
      </c>
      <c r="D11" s="1">
        <v>0</v>
      </c>
      <c r="E11" s="1">
        <v>0</v>
      </c>
      <c r="F11" s="1">
        <v>5</v>
      </c>
      <c r="G11" s="1">
        <f t="shared" si="0"/>
        <v>20</v>
      </c>
      <c r="H11" s="36">
        <v>392</v>
      </c>
    </row>
    <row r="12" spans="1:18" x14ac:dyDescent="0.25">
      <c r="A12" s="61" t="s">
        <v>14</v>
      </c>
      <c r="B12" s="62"/>
      <c r="C12" s="3">
        <f>C8+C9+C10+C11</f>
        <v>400</v>
      </c>
      <c r="D12" s="3">
        <f t="shared" ref="D12:F12" si="1">D8+D9+D10+D11</f>
        <v>10.199999999999999</v>
      </c>
      <c r="E12" s="3">
        <f t="shared" si="1"/>
        <v>6.84</v>
      </c>
      <c r="F12" s="3">
        <f t="shared" si="1"/>
        <v>54.82</v>
      </c>
      <c r="G12" s="3">
        <f t="shared" si="0"/>
        <v>321.64</v>
      </c>
      <c r="H12" s="36"/>
      <c r="O12">
        <v>30</v>
      </c>
      <c r="P12">
        <v>2.1</v>
      </c>
      <c r="Q12">
        <v>0.33</v>
      </c>
      <c r="R12">
        <v>12.09</v>
      </c>
    </row>
    <row r="13" spans="1:18" x14ac:dyDescent="0.25">
      <c r="A13" s="1" t="s">
        <v>17</v>
      </c>
      <c r="B13" s="1" t="s">
        <v>16</v>
      </c>
      <c r="C13" s="1">
        <v>100</v>
      </c>
      <c r="D13" s="1">
        <v>0.9</v>
      </c>
      <c r="E13" s="1">
        <v>0</v>
      </c>
      <c r="F13" s="1">
        <v>8.4</v>
      </c>
      <c r="G13" s="1">
        <f t="shared" si="0"/>
        <v>37.200000000000003</v>
      </c>
      <c r="H13" s="36">
        <v>1</v>
      </c>
    </row>
    <row r="14" spans="1:18" x14ac:dyDescent="0.25">
      <c r="A14" s="61" t="s">
        <v>14</v>
      </c>
      <c r="B14" s="62"/>
      <c r="C14" s="3">
        <f>C13</f>
        <v>100</v>
      </c>
      <c r="D14" s="3">
        <f t="shared" ref="D14:G14" si="2">D13</f>
        <v>0.9</v>
      </c>
      <c r="E14" s="3">
        <f t="shared" si="2"/>
        <v>0</v>
      </c>
      <c r="F14" s="3">
        <f t="shared" si="2"/>
        <v>8.4</v>
      </c>
      <c r="G14" s="3">
        <f t="shared" si="2"/>
        <v>37.200000000000003</v>
      </c>
      <c r="H14" s="36"/>
      <c r="N14" t="s">
        <v>117</v>
      </c>
      <c r="O14">
        <v>100</v>
      </c>
      <c r="P14">
        <v>7.6</v>
      </c>
      <c r="Q14">
        <v>0.9</v>
      </c>
      <c r="R14">
        <v>49.7</v>
      </c>
    </row>
    <row r="15" spans="1:18" ht="17.25" customHeight="1" x14ac:dyDescent="0.25">
      <c r="A15" s="55" t="s">
        <v>22</v>
      </c>
      <c r="B15" s="2" t="s">
        <v>18</v>
      </c>
      <c r="C15" s="1">
        <v>210</v>
      </c>
      <c r="D15" s="1">
        <v>6.3</v>
      </c>
      <c r="E15" s="1">
        <v>3.9</v>
      </c>
      <c r="F15" s="1">
        <v>35.5</v>
      </c>
      <c r="G15" s="1">
        <f t="shared" si="0"/>
        <v>202.3</v>
      </c>
      <c r="H15" s="36">
        <v>99</v>
      </c>
      <c r="O15">
        <v>70</v>
      </c>
      <c r="P15">
        <f>P14*70/100</f>
        <v>5.32</v>
      </c>
      <c r="Q15">
        <f t="shared" ref="Q15:R15" si="3">Q14*70/100</f>
        <v>0.63</v>
      </c>
      <c r="R15">
        <f t="shared" si="3"/>
        <v>34.79</v>
      </c>
    </row>
    <row r="16" spans="1:18" x14ac:dyDescent="0.25">
      <c r="A16" s="55"/>
      <c r="B16" s="34" t="s">
        <v>131</v>
      </c>
      <c r="C16" s="34">
        <v>130</v>
      </c>
      <c r="D16" s="34">
        <v>2.1</v>
      </c>
      <c r="E16" s="34">
        <v>12.9</v>
      </c>
      <c r="F16" s="34">
        <v>15.3</v>
      </c>
      <c r="G16" s="34">
        <f t="shared" si="0"/>
        <v>185.70000000000002</v>
      </c>
      <c r="H16" s="36">
        <v>141</v>
      </c>
      <c r="O16">
        <v>25</v>
      </c>
      <c r="P16">
        <v>1.9</v>
      </c>
      <c r="Q16">
        <v>0.22500000000000001</v>
      </c>
      <c r="R16">
        <v>12.425000000000001</v>
      </c>
    </row>
    <row r="17" spans="1:18" x14ac:dyDescent="0.25">
      <c r="A17" s="55"/>
      <c r="B17" s="34" t="s">
        <v>54</v>
      </c>
      <c r="C17" s="34">
        <v>70</v>
      </c>
      <c r="D17" s="34">
        <v>6.8</v>
      </c>
      <c r="E17" s="34">
        <v>9.5</v>
      </c>
      <c r="F17" s="34">
        <v>20.2</v>
      </c>
      <c r="G17" s="34">
        <f t="shared" si="0"/>
        <v>193.5</v>
      </c>
      <c r="H17" s="36">
        <v>272</v>
      </c>
    </row>
    <row r="18" spans="1:18" x14ac:dyDescent="0.25">
      <c r="A18" s="55"/>
      <c r="B18" s="34" t="s">
        <v>55</v>
      </c>
      <c r="C18" s="34">
        <v>50</v>
      </c>
      <c r="D18" s="34">
        <v>0.5</v>
      </c>
      <c r="E18" s="34">
        <v>0</v>
      </c>
      <c r="F18" s="34">
        <v>1.17</v>
      </c>
      <c r="G18" s="34">
        <f t="shared" si="0"/>
        <v>6.68</v>
      </c>
      <c r="H18" s="36">
        <v>20</v>
      </c>
      <c r="O18">
        <v>20</v>
      </c>
      <c r="P18">
        <v>1.52</v>
      </c>
      <c r="Q18">
        <v>0.18</v>
      </c>
      <c r="R18">
        <v>9.94</v>
      </c>
    </row>
    <row r="19" spans="1:18" x14ac:dyDescent="0.25">
      <c r="A19" s="55"/>
      <c r="B19" s="1" t="s">
        <v>20</v>
      </c>
      <c r="C19" s="1">
        <v>40</v>
      </c>
      <c r="D19" s="1">
        <v>2.8</v>
      </c>
      <c r="E19" s="1">
        <v>0.44</v>
      </c>
      <c r="F19" s="1">
        <v>16.12</v>
      </c>
      <c r="G19" s="1">
        <f t="shared" si="0"/>
        <v>79.64</v>
      </c>
      <c r="H19" s="36">
        <v>9</v>
      </c>
      <c r="O19">
        <v>30</v>
      </c>
      <c r="P19">
        <v>2.2799999999999998</v>
      </c>
      <c r="Q19">
        <v>0.27</v>
      </c>
      <c r="R19">
        <v>14.91</v>
      </c>
    </row>
    <row r="20" spans="1:18" x14ac:dyDescent="0.25">
      <c r="A20" s="55"/>
      <c r="B20" s="1" t="s">
        <v>25</v>
      </c>
      <c r="C20" s="1">
        <v>180</v>
      </c>
      <c r="D20" s="1">
        <v>0.9</v>
      </c>
      <c r="E20" s="1">
        <v>0</v>
      </c>
      <c r="F20" s="1">
        <v>19.3</v>
      </c>
      <c r="G20" s="1">
        <f t="shared" si="0"/>
        <v>80.8</v>
      </c>
      <c r="H20" s="36">
        <v>397</v>
      </c>
      <c r="O20">
        <v>50</v>
      </c>
      <c r="P20">
        <v>3.8</v>
      </c>
      <c r="Q20">
        <v>0.45</v>
      </c>
      <c r="R20">
        <v>24.85</v>
      </c>
    </row>
    <row r="21" spans="1:18" x14ac:dyDescent="0.25">
      <c r="A21" s="44" t="s">
        <v>14</v>
      </c>
      <c r="B21" s="44"/>
      <c r="C21" s="3">
        <f>C15+C16+C17+C18+C19+C20</f>
        <v>680</v>
      </c>
      <c r="D21" s="3">
        <f t="shared" ref="D21:G21" si="4">D15+D16+D17+D18+D19+D20</f>
        <v>19.399999999999999</v>
      </c>
      <c r="E21" s="3">
        <f t="shared" si="4"/>
        <v>26.740000000000002</v>
      </c>
      <c r="F21" s="3">
        <f t="shared" si="4"/>
        <v>107.59</v>
      </c>
      <c r="G21" s="3">
        <f t="shared" si="4"/>
        <v>748.61999999999989</v>
      </c>
      <c r="H21" s="36"/>
      <c r="O21">
        <v>40</v>
      </c>
      <c r="P21">
        <v>3.04</v>
      </c>
      <c r="Q21">
        <v>0.36</v>
      </c>
      <c r="R21">
        <v>19.88</v>
      </c>
    </row>
    <row r="22" spans="1:18" ht="30" x14ac:dyDescent="0.25">
      <c r="A22" s="55" t="s">
        <v>26</v>
      </c>
      <c r="B22" s="2" t="s">
        <v>23</v>
      </c>
      <c r="C22" s="1">
        <v>107</v>
      </c>
      <c r="D22" s="1">
        <v>9.4</v>
      </c>
      <c r="E22" s="1">
        <v>8.6</v>
      </c>
      <c r="F22" s="1">
        <v>17.5</v>
      </c>
      <c r="G22" s="1">
        <f t="shared" si="0"/>
        <v>185</v>
      </c>
      <c r="H22" s="36">
        <v>258</v>
      </c>
      <c r="O22">
        <v>60</v>
      </c>
      <c r="P22">
        <v>4.5599999999999996</v>
      </c>
      <c r="Q22">
        <v>0.54</v>
      </c>
      <c r="R22">
        <v>29.82</v>
      </c>
    </row>
    <row r="23" spans="1:18" x14ac:dyDescent="0.25">
      <c r="A23" s="55"/>
      <c r="B23" s="1" t="s">
        <v>21</v>
      </c>
      <c r="C23" s="1">
        <v>180</v>
      </c>
      <c r="D23" s="1">
        <v>2.5</v>
      </c>
      <c r="E23" s="1">
        <v>2.7</v>
      </c>
      <c r="F23" s="1">
        <v>13.3</v>
      </c>
      <c r="G23" s="1">
        <f t="shared" si="0"/>
        <v>87.5</v>
      </c>
      <c r="H23" s="36">
        <v>380</v>
      </c>
      <c r="N23" t="s">
        <v>118</v>
      </c>
      <c r="O23">
        <v>5</v>
      </c>
      <c r="P23">
        <v>1.17</v>
      </c>
      <c r="Q23">
        <v>1.5</v>
      </c>
      <c r="R23">
        <v>0</v>
      </c>
    </row>
    <row r="24" spans="1:18" x14ac:dyDescent="0.25">
      <c r="A24" s="44" t="s">
        <v>14</v>
      </c>
      <c r="B24" s="44"/>
      <c r="C24" s="3">
        <f>C22+C23</f>
        <v>287</v>
      </c>
      <c r="D24" s="3">
        <f t="shared" ref="D24:F24" si="5">D22+D23</f>
        <v>11.9</v>
      </c>
      <c r="E24" s="3">
        <f t="shared" si="5"/>
        <v>11.3</v>
      </c>
      <c r="F24" s="3">
        <f t="shared" si="5"/>
        <v>30.8</v>
      </c>
      <c r="G24" s="3">
        <f t="shared" si="0"/>
        <v>272.5</v>
      </c>
      <c r="H24" s="1"/>
      <c r="O24">
        <v>10</v>
      </c>
      <c r="P24">
        <v>2.34</v>
      </c>
      <c r="Q24">
        <v>3</v>
      </c>
      <c r="R24">
        <v>0</v>
      </c>
    </row>
    <row r="25" spans="1:18" x14ac:dyDescent="0.25">
      <c r="A25" s="45" t="s">
        <v>27</v>
      </c>
      <c r="B25" s="45"/>
      <c r="C25" s="45"/>
      <c r="D25" s="3">
        <f>D12+D14+D21+D24</f>
        <v>42.4</v>
      </c>
      <c r="E25" s="3">
        <f t="shared" ref="E25:G25" si="6">E12+E14+E21+E24</f>
        <v>44.879999999999995</v>
      </c>
      <c r="F25" s="3">
        <f t="shared" si="6"/>
        <v>201.61</v>
      </c>
      <c r="G25" s="3">
        <f t="shared" si="6"/>
        <v>1379.9599999999998</v>
      </c>
      <c r="H25" s="1"/>
    </row>
    <row r="26" spans="1:18" x14ac:dyDescent="0.25">
      <c r="D26" s="26"/>
      <c r="E26" s="26"/>
      <c r="F26" s="26"/>
      <c r="G26" s="26"/>
      <c r="N26" t="s">
        <v>119</v>
      </c>
      <c r="O26">
        <v>100</v>
      </c>
      <c r="P26">
        <v>2.9</v>
      </c>
      <c r="Q26">
        <v>2.5</v>
      </c>
      <c r="R26">
        <v>4</v>
      </c>
    </row>
    <row r="27" spans="1:18" x14ac:dyDescent="0.25">
      <c r="A27" s="52" t="s">
        <v>0</v>
      </c>
      <c r="B27" s="52"/>
      <c r="C27" s="52"/>
      <c r="D27" s="52"/>
      <c r="E27" s="52"/>
      <c r="F27" s="52"/>
      <c r="G27" s="52"/>
      <c r="H27" s="52"/>
      <c r="O27">
        <v>180</v>
      </c>
      <c r="P27">
        <f>P26*180/100</f>
        <v>5.22</v>
      </c>
      <c r="Q27">
        <f t="shared" ref="Q27:R27" si="7">Q26*180/100</f>
        <v>4.5</v>
      </c>
      <c r="R27">
        <f t="shared" si="7"/>
        <v>7.2</v>
      </c>
    </row>
    <row r="28" spans="1:18" x14ac:dyDescent="0.25">
      <c r="A28" s="53" t="s">
        <v>24</v>
      </c>
      <c r="B28" s="53"/>
      <c r="C28" s="53"/>
      <c r="D28" s="53"/>
      <c r="E28" s="53"/>
      <c r="F28" s="53"/>
      <c r="G28" s="53"/>
      <c r="H28" s="53"/>
    </row>
    <row r="29" spans="1:18" x14ac:dyDescent="0.25">
      <c r="A29" s="54" t="s">
        <v>1</v>
      </c>
      <c r="B29" s="54"/>
      <c r="C29" s="54"/>
      <c r="D29" s="54"/>
      <c r="E29" s="54"/>
      <c r="F29" s="54"/>
      <c r="G29" s="54"/>
      <c r="H29" s="54"/>
      <c r="N29" t="s">
        <v>120</v>
      </c>
      <c r="O29">
        <v>30</v>
      </c>
      <c r="P29">
        <v>0.84</v>
      </c>
      <c r="Q29">
        <v>0</v>
      </c>
      <c r="R29">
        <v>0.39</v>
      </c>
    </row>
    <row r="30" spans="1:18" x14ac:dyDescent="0.25">
      <c r="A30" s="54" t="s">
        <v>124</v>
      </c>
      <c r="B30" s="54"/>
      <c r="C30" s="54"/>
      <c r="D30" s="54"/>
      <c r="E30" s="54"/>
      <c r="F30" s="54"/>
      <c r="G30" s="54"/>
      <c r="H30" s="54"/>
      <c r="O30">
        <v>50</v>
      </c>
      <c r="P30">
        <f>P29*50/30</f>
        <v>1.4</v>
      </c>
      <c r="Q30">
        <f t="shared" ref="Q30:R30" si="8">Q29*50/30</f>
        <v>0</v>
      </c>
      <c r="R30">
        <f t="shared" si="8"/>
        <v>0.65</v>
      </c>
    </row>
    <row r="31" spans="1:18" x14ac:dyDescent="0.25">
      <c r="A31" s="49" t="s">
        <v>28</v>
      </c>
      <c r="B31" s="49"/>
      <c r="C31" s="49"/>
      <c r="D31" s="49"/>
      <c r="E31" s="49"/>
      <c r="F31" s="49"/>
      <c r="G31" s="49"/>
      <c r="H31" s="49"/>
    </row>
    <row r="32" spans="1:18" x14ac:dyDescent="0.25">
      <c r="A32" s="55" t="s">
        <v>3</v>
      </c>
      <c r="B32" s="55" t="s">
        <v>4</v>
      </c>
      <c r="C32" s="55" t="s">
        <v>5</v>
      </c>
      <c r="D32" s="50" t="s">
        <v>6</v>
      </c>
      <c r="E32" s="50"/>
      <c r="F32" s="50"/>
      <c r="G32" s="55" t="s">
        <v>7</v>
      </c>
      <c r="H32" s="55" t="s">
        <v>8</v>
      </c>
      <c r="J32" t="s">
        <v>15</v>
      </c>
      <c r="K32">
        <v>21</v>
      </c>
      <c r="L32">
        <f>G38*78.75/G52</f>
        <v>27.057318153895732</v>
      </c>
    </row>
    <row r="33" spans="1:18" x14ac:dyDescent="0.25">
      <c r="A33" s="55"/>
      <c r="B33" s="55"/>
      <c r="C33" s="55"/>
      <c r="D33" s="1" t="s">
        <v>9</v>
      </c>
      <c r="E33" s="1" t="s">
        <v>10</v>
      </c>
      <c r="F33" s="1" t="s">
        <v>11</v>
      </c>
      <c r="G33" s="55"/>
      <c r="H33" s="55"/>
      <c r="J33" t="s">
        <v>17</v>
      </c>
      <c r="K33">
        <v>5.25</v>
      </c>
      <c r="L33">
        <f>G40*78.75/G52</f>
        <v>2.4742953243169761</v>
      </c>
    </row>
    <row r="34" spans="1:18" x14ac:dyDescent="0.25">
      <c r="A34" s="55"/>
      <c r="B34" s="1" t="s">
        <v>29</v>
      </c>
      <c r="C34" s="1">
        <v>145</v>
      </c>
      <c r="D34" s="1">
        <v>12.3</v>
      </c>
      <c r="E34" s="1">
        <v>22.9</v>
      </c>
      <c r="F34" s="1">
        <v>2.5</v>
      </c>
      <c r="G34" s="1">
        <f>D34*4+E34*9+F34*4</f>
        <v>265.3</v>
      </c>
      <c r="H34" s="36">
        <v>214</v>
      </c>
      <c r="J34" t="s">
        <v>22</v>
      </c>
      <c r="K34">
        <v>36.75</v>
      </c>
      <c r="L34">
        <f>G47*78.75/G52</f>
        <v>33.278214720899086</v>
      </c>
      <c r="N34" t="s">
        <v>52</v>
      </c>
      <c r="O34">
        <v>17</v>
      </c>
      <c r="P34">
        <v>0.54</v>
      </c>
      <c r="Q34">
        <v>0.48</v>
      </c>
      <c r="R34">
        <v>13.6</v>
      </c>
    </row>
    <row r="35" spans="1:18" x14ac:dyDescent="0.25">
      <c r="A35" s="55"/>
      <c r="B35" s="1" t="s">
        <v>30</v>
      </c>
      <c r="C35" s="1">
        <v>5</v>
      </c>
      <c r="D35" s="1">
        <v>0.03</v>
      </c>
      <c r="E35" s="1">
        <v>4.125</v>
      </c>
      <c r="F35" s="1">
        <v>4.4999999999999998E-2</v>
      </c>
      <c r="G35" s="1">
        <f t="shared" ref="G35:G51" si="9">D35*4+E35*9+F35*4</f>
        <v>37.424999999999997</v>
      </c>
      <c r="H35" s="36">
        <v>13</v>
      </c>
      <c r="J35" t="s">
        <v>26</v>
      </c>
      <c r="K35">
        <v>15.75</v>
      </c>
      <c r="L35">
        <f>G51*78.75/G52</f>
        <v>15.94017180088821</v>
      </c>
      <c r="O35">
        <v>35</v>
      </c>
      <c r="P35" s="4">
        <f>P34*35/17</f>
        <v>1.111764705882353</v>
      </c>
      <c r="Q35" s="4">
        <f t="shared" ref="Q35:R35" si="10">Q34*35/17</f>
        <v>0.9882352941176471</v>
      </c>
      <c r="R35" s="4">
        <f t="shared" si="10"/>
        <v>28</v>
      </c>
    </row>
    <row r="36" spans="1:18" x14ac:dyDescent="0.25">
      <c r="A36" s="55"/>
      <c r="B36" s="1" t="s">
        <v>31</v>
      </c>
      <c r="C36" s="1">
        <v>50</v>
      </c>
      <c r="D36" s="1">
        <v>3.8</v>
      </c>
      <c r="E36" s="1">
        <v>0.45</v>
      </c>
      <c r="F36" s="1">
        <v>24.85</v>
      </c>
      <c r="G36" s="1">
        <f t="shared" si="9"/>
        <v>118.65</v>
      </c>
      <c r="H36" s="36">
        <v>3</v>
      </c>
      <c r="K36">
        <v>78.75</v>
      </c>
      <c r="L36">
        <f>SUM(L32:L35)</f>
        <v>78.75</v>
      </c>
    </row>
    <row r="37" spans="1:18" x14ac:dyDescent="0.25">
      <c r="A37" s="55"/>
      <c r="B37" s="1" t="s">
        <v>33</v>
      </c>
      <c r="C37" s="1">
        <v>200</v>
      </c>
      <c r="D37" s="1">
        <v>2.1</v>
      </c>
      <c r="E37" s="1">
        <v>2.4</v>
      </c>
      <c r="F37" s="1">
        <v>15.1</v>
      </c>
      <c r="G37" s="1">
        <f t="shared" si="9"/>
        <v>90.4</v>
      </c>
      <c r="H37" s="36">
        <v>395</v>
      </c>
      <c r="N37" t="s">
        <v>121</v>
      </c>
      <c r="O37">
        <v>30</v>
      </c>
      <c r="P37">
        <v>0.3</v>
      </c>
      <c r="Q37">
        <v>0</v>
      </c>
      <c r="R37">
        <v>0.7</v>
      </c>
    </row>
    <row r="38" spans="1:18" x14ac:dyDescent="0.25">
      <c r="A38" s="44" t="s">
        <v>14</v>
      </c>
      <c r="B38" s="44"/>
      <c r="C38" s="3">
        <f>C34+C35+C36+C37</f>
        <v>400</v>
      </c>
      <c r="D38" s="5">
        <f t="shared" ref="D38:F38" si="11">D34+D35+D36+D37</f>
        <v>18.23</v>
      </c>
      <c r="E38" s="5">
        <f t="shared" si="11"/>
        <v>29.874999999999996</v>
      </c>
      <c r="F38" s="5">
        <f t="shared" si="11"/>
        <v>42.495000000000005</v>
      </c>
      <c r="G38" s="3">
        <f t="shared" si="9"/>
        <v>511.77499999999998</v>
      </c>
      <c r="H38" s="36"/>
      <c r="O38">
        <v>50</v>
      </c>
      <c r="P38">
        <f>P37*50/30</f>
        <v>0.5</v>
      </c>
      <c r="Q38">
        <f t="shared" ref="Q38:R38" si="12">Q37*50/30</f>
        <v>0</v>
      </c>
      <c r="R38">
        <f t="shared" si="12"/>
        <v>1.1666666666666667</v>
      </c>
    </row>
    <row r="39" spans="1:18" x14ac:dyDescent="0.25">
      <c r="A39" s="1"/>
      <c r="B39" s="1" t="s">
        <v>34</v>
      </c>
      <c r="C39" s="1">
        <v>100</v>
      </c>
      <c r="D39" s="1">
        <v>0.4</v>
      </c>
      <c r="E39" s="1">
        <v>0</v>
      </c>
      <c r="F39" s="1">
        <v>11.3</v>
      </c>
      <c r="G39" s="1">
        <f t="shared" si="9"/>
        <v>46.800000000000004</v>
      </c>
      <c r="H39" s="36">
        <v>6</v>
      </c>
    </row>
    <row r="40" spans="1:18" x14ac:dyDescent="0.25">
      <c r="A40" s="44" t="s">
        <v>14</v>
      </c>
      <c r="B40" s="44"/>
      <c r="C40" s="3">
        <f>C39</f>
        <v>100</v>
      </c>
      <c r="D40" s="3">
        <f t="shared" ref="D40:F40" si="13">D39</f>
        <v>0.4</v>
      </c>
      <c r="E40" s="3">
        <f t="shared" si="13"/>
        <v>0</v>
      </c>
      <c r="F40" s="3">
        <f t="shared" si="13"/>
        <v>11.3</v>
      </c>
      <c r="G40" s="3">
        <f t="shared" si="9"/>
        <v>46.800000000000004</v>
      </c>
      <c r="H40" s="36"/>
      <c r="N40" t="s">
        <v>117</v>
      </c>
      <c r="O40">
        <v>100</v>
      </c>
      <c r="P40">
        <v>7.6</v>
      </c>
      <c r="Q40">
        <v>0.9</v>
      </c>
      <c r="R40">
        <v>49.7</v>
      </c>
    </row>
    <row r="41" spans="1:18" x14ac:dyDescent="0.25">
      <c r="A41" s="1"/>
      <c r="B41" s="1" t="s">
        <v>137</v>
      </c>
      <c r="C41" s="1">
        <v>180</v>
      </c>
      <c r="D41" s="1">
        <v>3</v>
      </c>
      <c r="E41" s="1">
        <v>2.8</v>
      </c>
      <c r="F41" s="1">
        <v>13.3</v>
      </c>
      <c r="G41" s="1">
        <f t="shared" si="9"/>
        <v>90.4</v>
      </c>
      <c r="H41" s="36">
        <v>75</v>
      </c>
      <c r="O41">
        <v>55</v>
      </c>
      <c r="P41">
        <f>P40*55/100</f>
        <v>4.18</v>
      </c>
      <c r="Q41">
        <f t="shared" ref="Q41:R41" si="14">Q40*55/100</f>
        <v>0.495</v>
      </c>
      <c r="R41">
        <f t="shared" si="14"/>
        <v>27.335000000000001</v>
      </c>
    </row>
    <row r="42" spans="1:18" x14ac:dyDescent="0.25">
      <c r="A42" s="1"/>
      <c r="B42" s="1" t="s">
        <v>35</v>
      </c>
      <c r="C42" s="1">
        <v>130</v>
      </c>
      <c r="D42" s="1">
        <v>3.1</v>
      </c>
      <c r="E42" s="1">
        <v>5.2</v>
      </c>
      <c r="F42" s="1">
        <v>33.4</v>
      </c>
      <c r="G42" s="1">
        <f t="shared" si="9"/>
        <v>192.8</v>
      </c>
      <c r="H42" s="36">
        <v>315</v>
      </c>
    </row>
    <row r="43" spans="1:18" x14ac:dyDescent="0.25">
      <c r="A43" s="1"/>
      <c r="B43" s="1" t="s">
        <v>36</v>
      </c>
      <c r="C43" s="1">
        <v>70</v>
      </c>
      <c r="D43" s="1">
        <v>7.1</v>
      </c>
      <c r="E43" s="1">
        <v>6.1</v>
      </c>
      <c r="F43" s="1">
        <v>9.6</v>
      </c>
      <c r="G43" s="1">
        <f t="shared" si="9"/>
        <v>121.69999999999999</v>
      </c>
      <c r="H43" s="36">
        <v>259</v>
      </c>
      <c r="N43" t="s">
        <v>122</v>
      </c>
      <c r="O43">
        <v>5</v>
      </c>
      <c r="P43">
        <v>0.03</v>
      </c>
      <c r="Q43">
        <v>4.125</v>
      </c>
      <c r="R43">
        <v>4.4999999999999998E-2</v>
      </c>
    </row>
    <row r="44" spans="1:18" x14ac:dyDescent="0.25">
      <c r="A44" s="1"/>
      <c r="B44" s="1" t="s">
        <v>37</v>
      </c>
      <c r="C44" s="1">
        <v>50</v>
      </c>
      <c r="D44" s="1">
        <v>0.7</v>
      </c>
      <c r="E44" s="1">
        <v>1.7</v>
      </c>
      <c r="F44" s="1">
        <v>7.7</v>
      </c>
      <c r="G44" s="1">
        <f t="shared" si="9"/>
        <v>48.9</v>
      </c>
      <c r="H44" s="36">
        <v>41</v>
      </c>
      <c r="O44">
        <v>8</v>
      </c>
      <c r="P44">
        <f>P43*8/5</f>
        <v>4.8000000000000001E-2</v>
      </c>
      <c r="Q44">
        <f t="shared" ref="Q44:R44" si="15">Q43*8/5</f>
        <v>6.6</v>
      </c>
      <c r="R44">
        <f t="shared" si="15"/>
        <v>7.1999999999999995E-2</v>
      </c>
    </row>
    <row r="45" spans="1:18" x14ac:dyDescent="0.25">
      <c r="A45" s="1"/>
      <c r="B45" s="1" t="s">
        <v>20</v>
      </c>
      <c r="C45" s="1">
        <v>40</v>
      </c>
      <c r="D45" s="1">
        <v>2.8</v>
      </c>
      <c r="E45" s="1">
        <v>0.44</v>
      </c>
      <c r="F45" s="1">
        <v>16.12</v>
      </c>
      <c r="G45" s="1">
        <f t="shared" si="9"/>
        <v>79.64</v>
      </c>
      <c r="H45" s="36">
        <v>9</v>
      </c>
    </row>
    <row r="46" spans="1:18" x14ac:dyDescent="0.25">
      <c r="A46" s="6"/>
      <c r="B46" s="6" t="s">
        <v>38</v>
      </c>
      <c r="C46" s="6">
        <v>180</v>
      </c>
      <c r="D46" s="6">
        <v>0.5</v>
      </c>
      <c r="E46" s="6">
        <v>0</v>
      </c>
      <c r="F46" s="6">
        <v>23.5</v>
      </c>
      <c r="G46" s="1">
        <f t="shared" si="9"/>
        <v>96</v>
      </c>
      <c r="H46" s="36">
        <v>402</v>
      </c>
      <c r="N46" t="s">
        <v>66</v>
      </c>
      <c r="O46">
        <v>100</v>
      </c>
      <c r="P46">
        <v>2.9</v>
      </c>
      <c r="Q46">
        <v>2.5</v>
      </c>
      <c r="R46">
        <v>4.0999999999999996</v>
      </c>
    </row>
    <row r="47" spans="1:18" x14ac:dyDescent="0.25">
      <c r="A47" s="44" t="s">
        <v>14</v>
      </c>
      <c r="B47" s="44"/>
      <c r="C47" s="16">
        <f>C41+C42+C43+C44+C45+C46</f>
        <v>650</v>
      </c>
      <c r="D47" s="16">
        <f t="shared" ref="D47:F47" si="16">D41+D42+D43+D44+D45+D46</f>
        <v>17.2</v>
      </c>
      <c r="E47" s="16">
        <f t="shared" si="16"/>
        <v>16.239999999999998</v>
      </c>
      <c r="F47" s="16">
        <f t="shared" si="16"/>
        <v>103.62</v>
      </c>
      <c r="G47" s="3">
        <f t="shared" si="9"/>
        <v>629.44000000000005</v>
      </c>
      <c r="H47" s="36"/>
      <c r="O47">
        <v>180</v>
      </c>
      <c r="P47">
        <f>P46*180/100</f>
        <v>5.22</v>
      </c>
      <c r="Q47">
        <f t="shared" ref="Q47:R47" si="17">Q46*180/100</f>
        <v>4.5</v>
      </c>
      <c r="R47">
        <f t="shared" si="17"/>
        <v>7.379999999999999</v>
      </c>
    </row>
    <row r="48" spans="1:18" x14ac:dyDescent="0.25">
      <c r="A48" s="1"/>
      <c r="B48" s="7" t="s">
        <v>39</v>
      </c>
      <c r="C48" s="6">
        <v>180</v>
      </c>
      <c r="D48" s="6">
        <v>4.2</v>
      </c>
      <c r="E48" s="6">
        <v>5.6</v>
      </c>
      <c r="F48" s="6">
        <v>12.3</v>
      </c>
      <c r="G48" s="1">
        <f t="shared" si="9"/>
        <v>116.4</v>
      </c>
      <c r="H48" s="36">
        <v>94</v>
      </c>
    </row>
    <row r="49" spans="1:12" x14ac:dyDescent="0.25">
      <c r="A49" s="1"/>
      <c r="B49" s="1" t="s">
        <v>31</v>
      </c>
      <c r="C49" s="1">
        <v>40</v>
      </c>
      <c r="D49" s="1">
        <v>3.04</v>
      </c>
      <c r="E49" s="1">
        <v>0.36</v>
      </c>
      <c r="F49" s="1">
        <v>19.88</v>
      </c>
      <c r="G49" s="1">
        <f t="shared" si="9"/>
        <v>94.92</v>
      </c>
      <c r="H49" s="36">
        <v>3</v>
      </c>
    </row>
    <row r="50" spans="1:12" x14ac:dyDescent="0.25">
      <c r="A50" s="1"/>
      <c r="B50" s="1" t="s">
        <v>40</v>
      </c>
      <c r="C50" s="1">
        <v>180</v>
      </c>
      <c r="D50" s="1">
        <v>5.22</v>
      </c>
      <c r="E50" s="1">
        <v>4.5</v>
      </c>
      <c r="F50" s="1">
        <v>7.2</v>
      </c>
      <c r="G50" s="1">
        <f t="shared" si="9"/>
        <v>90.179999999999993</v>
      </c>
      <c r="H50" s="36">
        <v>435</v>
      </c>
    </row>
    <row r="51" spans="1:12" x14ac:dyDescent="0.25">
      <c r="A51" s="44" t="s">
        <v>14</v>
      </c>
      <c r="B51" s="44"/>
      <c r="C51" s="3">
        <f>C48+C49+C50</f>
        <v>400</v>
      </c>
      <c r="D51" s="3">
        <f t="shared" ref="D51:F51" si="18">D48+D49+D50</f>
        <v>12.46</v>
      </c>
      <c r="E51" s="3">
        <f t="shared" si="18"/>
        <v>10.46</v>
      </c>
      <c r="F51" s="3">
        <f t="shared" si="18"/>
        <v>39.380000000000003</v>
      </c>
      <c r="G51" s="3">
        <f t="shared" si="9"/>
        <v>301.5</v>
      </c>
      <c r="H51" s="1"/>
    </row>
    <row r="52" spans="1:12" x14ac:dyDescent="0.25">
      <c r="A52" s="44" t="s">
        <v>27</v>
      </c>
      <c r="B52" s="44"/>
      <c r="C52" s="44"/>
      <c r="D52" s="5">
        <f>D38+D40+D47+D51</f>
        <v>48.29</v>
      </c>
      <c r="E52" s="5">
        <f>E38+E40+E47+E51</f>
        <v>56.574999999999996</v>
      </c>
      <c r="F52" s="5">
        <f>F38+F40+F47+F51</f>
        <v>196.79500000000002</v>
      </c>
      <c r="G52" s="5">
        <f>G38+G40+G47+G51</f>
        <v>1489.5149999999999</v>
      </c>
      <c r="H52" s="1"/>
    </row>
    <row r="53" spans="1:12" x14ac:dyDescent="0.25">
      <c r="D53" s="26"/>
      <c r="E53" s="26"/>
      <c r="F53" s="26"/>
      <c r="G53" s="26"/>
    </row>
    <row r="54" spans="1:12" x14ac:dyDescent="0.25">
      <c r="A54" s="52" t="s">
        <v>0</v>
      </c>
      <c r="B54" s="52"/>
      <c r="C54" s="52"/>
      <c r="D54" s="52"/>
      <c r="E54" s="52"/>
      <c r="F54" s="52"/>
      <c r="G54" s="52"/>
      <c r="H54" s="52"/>
    </row>
    <row r="55" spans="1:12" x14ac:dyDescent="0.25">
      <c r="A55" s="53" t="s">
        <v>24</v>
      </c>
      <c r="B55" s="53"/>
      <c r="C55" s="53"/>
      <c r="D55" s="53"/>
      <c r="E55" s="53"/>
      <c r="F55" s="53"/>
      <c r="G55" s="53"/>
      <c r="H55" s="53"/>
    </row>
    <row r="56" spans="1:12" x14ac:dyDescent="0.25">
      <c r="A56" s="54" t="s">
        <v>1</v>
      </c>
      <c r="B56" s="54"/>
      <c r="C56" s="54"/>
      <c r="D56" s="54"/>
      <c r="E56" s="54"/>
      <c r="F56" s="54"/>
      <c r="G56" s="54"/>
      <c r="H56" s="54"/>
    </row>
    <row r="57" spans="1:12" x14ac:dyDescent="0.25">
      <c r="A57" s="54" t="s">
        <v>123</v>
      </c>
      <c r="B57" s="54"/>
      <c r="C57" s="54"/>
      <c r="D57" s="54"/>
      <c r="E57" s="54"/>
      <c r="F57" s="54"/>
      <c r="G57" s="54"/>
      <c r="H57" s="54"/>
    </row>
    <row r="58" spans="1:12" x14ac:dyDescent="0.25">
      <c r="A58" s="49" t="s">
        <v>41</v>
      </c>
      <c r="B58" s="49"/>
      <c r="C58" s="49"/>
      <c r="D58" s="49"/>
      <c r="E58" s="49"/>
      <c r="F58" s="49"/>
      <c r="G58" s="49"/>
      <c r="H58" s="49"/>
    </row>
    <row r="59" spans="1:12" x14ac:dyDescent="0.25">
      <c r="A59" s="55" t="s">
        <v>3</v>
      </c>
      <c r="B59" s="55" t="s">
        <v>4</v>
      </c>
      <c r="C59" s="55" t="s">
        <v>5</v>
      </c>
      <c r="D59" s="50" t="s">
        <v>6</v>
      </c>
      <c r="E59" s="50"/>
      <c r="F59" s="50"/>
      <c r="G59" s="55" t="s">
        <v>7</v>
      </c>
      <c r="H59" s="55" t="s">
        <v>8</v>
      </c>
      <c r="J59" t="s">
        <v>15</v>
      </c>
      <c r="K59">
        <v>21</v>
      </c>
      <c r="L59" s="4">
        <f>G65*78.75/G78</f>
        <v>22.455246190616094</v>
      </c>
    </row>
    <row r="60" spans="1:12" x14ac:dyDescent="0.25">
      <c r="A60" s="55"/>
      <c r="B60" s="55"/>
      <c r="C60" s="55"/>
      <c r="D60" s="1" t="s">
        <v>9</v>
      </c>
      <c r="E60" s="1" t="s">
        <v>10</v>
      </c>
      <c r="F60" s="1" t="s">
        <v>11</v>
      </c>
      <c r="G60" s="55"/>
      <c r="H60" s="55"/>
      <c r="J60" t="s">
        <v>17</v>
      </c>
      <c r="K60">
        <v>5.25</v>
      </c>
      <c r="L60" s="4">
        <f>G67*78.75/G78</f>
        <v>2.7763441030975318</v>
      </c>
    </row>
    <row r="61" spans="1:12" x14ac:dyDescent="0.25">
      <c r="A61" s="1"/>
      <c r="B61" s="1" t="s">
        <v>140</v>
      </c>
      <c r="C61" s="1">
        <v>140</v>
      </c>
      <c r="D61" s="1">
        <v>4.2</v>
      </c>
      <c r="E61" s="1">
        <v>5.7</v>
      </c>
      <c r="F61" s="1">
        <v>22.7</v>
      </c>
      <c r="G61" s="1">
        <f>D61*4+E61*9+F61*4</f>
        <v>158.9</v>
      </c>
      <c r="H61" s="36">
        <v>189</v>
      </c>
      <c r="J61" t="s">
        <v>22</v>
      </c>
      <c r="K61">
        <v>36.75</v>
      </c>
      <c r="L61" s="4">
        <f>G74*78.75/G78</f>
        <v>37.777038883904119</v>
      </c>
    </row>
    <row r="62" spans="1:12" x14ac:dyDescent="0.25">
      <c r="A62" s="1"/>
      <c r="B62" s="1" t="s">
        <v>31</v>
      </c>
      <c r="C62" s="1">
        <v>50</v>
      </c>
      <c r="D62" s="1">
        <v>3.8</v>
      </c>
      <c r="E62" s="1">
        <v>0.45</v>
      </c>
      <c r="F62" s="1">
        <v>24.85</v>
      </c>
      <c r="G62" s="1">
        <f t="shared" ref="G62:G76" si="19">D62*4+E62*9+F62*4</f>
        <v>118.65</v>
      </c>
      <c r="H62" s="36">
        <v>3</v>
      </c>
      <c r="J62" t="s">
        <v>26</v>
      </c>
      <c r="K62">
        <v>15.75</v>
      </c>
      <c r="L62" s="4">
        <f>G77*78.75/G78</f>
        <v>15.741370822382263</v>
      </c>
    </row>
    <row r="63" spans="1:12" x14ac:dyDescent="0.25">
      <c r="A63" s="1"/>
      <c r="B63" s="1" t="s">
        <v>12</v>
      </c>
      <c r="C63" s="1">
        <v>10</v>
      </c>
      <c r="D63" s="1">
        <v>2.34</v>
      </c>
      <c r="E63" s="1">
        <v>3</v>
      </c>
      <c r="F63" s="1">
        <v>0</v>
      </c>
      <c r="G63" s="1">
        <f t="shared" si="19"/>
        <v>36.36</v>
      </c>
      <c r="H63" s="36">
        <v>14</v>
      </c>
      <c r="K63">
        <v>78.75</v>
      </c>
      <c r="L63" s="4">
        <f>SUM(L59:L62)</f>
        <v>78.750000000000014</v>
      </c>
    </row>
    <row r="64" spans="1:12" x14ac:dyDescent="0.25">
      <c r="A64" s="1"/>
      <c r="B64" s="1" t="s">
        <v>42</v>
      </c>
      <c r="C64" s="1">
        <v>200</v>
      </c>
      <c r="D64" s="1">
        <v>0.2</v>
      </c>
      <c r="E64" s="1">
        <v>0</v>
      </c>
      <c r="F64" s="1">
        <v>11.1</v>
      </c>
      <c r="G64" s="1">
        <f t="shared" si="19"/>
        <v>45.199999999999996</v>
      </c>
      <c r="H64" s="36">
        <v>393</v>
      </c>
    </row>
    <row r="65" spans="1:8" x14ac:dyDescent="0.25">
      <c r="A65" s="44" t="s">
        <v>14</v>
      </c>
      <c r="B65" s="44"/>
      <c r="C65" s="3">
        <f>C61+C62+C63+C64</f>
        <v>400</v>
      </c>
      <c r="D65" s="3">
        <f t="shared" ref="D65:F65" si="20">D61+D62+D63+D64</f>
        <v>10.54</v>
      </c>
      <c r="E65" s="3">
        <f t="shared" si="20"/>
        <v>9.15</v>
      </c>
      <c r="F65" s="3">
        <f t="shared" si="20"/>
        <v>58.65</v>
      </c>
      <c r="G65" s="3">
        <f t="shared" si="19"/>
        <v>359.11</v>
      </c>
      <c r="H65" s="36"/>
    </row>
    <row r="66" spans="1:8" x14ac:dyDescent="0.25">
      <c r="A66" s="1"/>
      <c r="B66" s="1" t="s">
        <v>43</v>
      </c>
      <c r="C66" s="1">
        <v>100</v>
      </c>
      <c r="D66" s="1">
        <v>0.4</v>
      </c>
      <c r="E66" s="1">
        <v>0</v>
      </c>
      <c r="F66" s="1">
        <v>10.7</v>
      </c>
      <c r="G66" s="1">
        <f t="shared" si="19"/>
        <v>44.4</v>
      </c>
      <c r="H66" s="36">
        <v>7</v>
      </c>
    </row>
    <row r="67" spans="1:8" x14ac:dyDescent="0.25">
      <c r="A67" s="44" t="s">
        <v>14</v>
      </c>
      <c r="B67" s="44"/>
      <c r="C67" s="3">
        <f>C66</f>
        <v>100</v>
      </c>
      <c r="D67" s="3">
        <f t="shared" ref="D67:F67" si="21">D66</f>
        <v>0.4</v>
      </c>
      <c r="E67" s="3">
        <f t="shared" si="21"/>
        <v>0</v>
      </c>
      <c r="F67" s="3">
        <f t="shared" si="21"/>
        <v>10.7</v>
      </c>
      <c r="G67" s="3">
        <f t="shared" si="19"/>
        <v>44.4</v>
      </c>
      <c r="H67" s="36"/>
    </row>
    <row r="68" spans="1:8" x14ac:dyDescent="0.25">
      <c r="A68" s="1"/>
      <c r="B68" s="1" t="s">
        <v>44</v>
      </c>
      <c r="C68" s="1">
        <v>180</v>
      </c>
      <c r="D68" s="1">
        <v>5.8</v>
      </c>
      <c r="E68" s="1">
        <v>5.6</v>
      </c>
      <c r="F68" s="1">
        <v>12.8</v>
      </c>
      <c r="G68" s="1">
        <f t="shared" si="19"/>
        <v>124.8</v>
      </c>
      <c r="H68" s="36">
        <v>150</v>
      </c>
    </row>
    <row r="69" spans="1:8" x14ac:dyDescent="0.25">
      <c r="A69" s="1"/>
      <c r="B69" s="34" t="s">
        <v>130</v>
      </c>
      <c r="C69" s="34">
        <v>130</v>
      </c>
      <c r="D69" s="34">
        <v>3.9</v>
      </c>
      <c r="E69" s="34">
        <v>4.5</v>
      </c>
      <c r="F69" s="34">
        <v>27.6</v>
      </c>
      <c r="G69" s="34">
        <f t="shared" si="19"/>
        <v>166.5</v>
      </c>
      <c r="H69" s="36"/>
    </row>
    <row r="70" spans="1:8" x14ac:dyDescent="0.25">
      <c r="A70" s="1"/>
      <c r="B70" s="1" t="s">
        <v>135</v>
      </c>
      <c r="C70" s="1">
        <v>70</v>
      </c>
      <c r="D70" s="1">
        <v>4.3</v>
      </c>
      <c r="E70" s="1">
        <v>8.6</v>
      </c>
      <c r="F70" s="1">
        <v>3.3</v>
      </c>
      <c r="G70" s="1">
        <f t="shared" si="19"/>
        <v>107.8</v>
      </c>
      <c r="H70" s="36">
        <v>259</v>
      </c>
    </row>
    <row r="71" spans="1:8" x14ac:dyDescent="0.25">
      <c r="A71" s="1"/>
      <c r="B71" s="1" t="s">
        <v>46</v>
      </c>
      <c r="C71" s="1">
        <v>50</v>
      </c>
      <c r="D71" s="1">
        <v>1.4</v>
      </c>
      <c r="E71" s="1">
        <v>0</v>
      </c>
      <c r="F71" s="1">
        <v>0.65</v>
      </c>
      <c r="G71" s="1">
        <f t="shared" si="19"/>
        <v>8.1999999999999993</v>
      </c>
      <c r="H71" s="36">
        <v>21</v>
      </c>
    </row>
    <row r="72" spans="1:8" x14ac:dyDescent="0.25">
      <c r="A72" s="1"/>
      <c r="B72" s="1" t="s">
        <v>20</v>
      </c>
      <c r="C72" s="1">
        <v>40</v>
      </c>
      <c r="D72" s="1">
        <v>2.8</v>
      </c>
      <c r="E72" s="1">
        <v>0.44</v>
      </c>
      <c r="F72" s="1">
        <v>16.12</v>
      </c>
      <c r="G72" s="1">
        <f t="shared" si="19"/>
        <v>79.64</v>
      </c>
      <c r="H72" s="36">
        <v>9</v>
      </c>
    </row>
    <row r="73" spans="1:8" x14ac:dyDescent="0.25">
      <c r="A73" s="1"/>
      <c r="B73" s="1" t="s">
        <v>47</v>
      </c>
      <c r="C73" s="1">
        <v>180</v>
      </c>
      <c r="D73" s="1">
        <v>0.2</v>
      </c>
      <c r="E73" s="1">
        <v>0</v>
      </c>
      <c r="F73" s="1">
        <v>29.1</v>
      </c>
      <c r="G73" s="1">
        <f t="shared" si="19"/>
        <v>117.2</v>
      </c>
      <c r="H73" s="36">
        <v>379</v>
      </c>
    </row>
    <row r="74" spans="1:8" x14ac:dyDescent="0.25">
      <c r="A74" s="44" t="s">
        <v>14</v>
      </c>
      <c r="B74" s="44"/>
      <c r="C74" s="3">
        <f>C68+C69+C70+C71+C72+C73</f>
        <v>650</v>
      </c>
      <c r="D74" s="3">
        <f t="shared" ref="D74:F74" si="22">D68+D69+D70+D71+D72+D73</f>
        <v>18.399999999999999</v>
      </c>
      <c r="E74" s="3">
        <f t="shared" si="22"/>
        <v>19.14</v>
      </c>
      <c r="F74" s="3">
        <f t="shared" si="22"/>
        <v>89.57</v>
      </c>
      <c r="G74" s="3">
        <f t="shared" si="19"/>
        <v>604.14</v>
      </c>
      <c r="H74" s="36"/>
    </row>
    <row r="75" spans="1:8" x14ac:dyDescent="0.25">
      <c r="A75" s="1"/>
      <c r="B75" s="1" t="s">
        <v>48</v>
      </c>
      <c r="C75" s="1">
        <v>100</v>
      </c>
      <c r="D75" s="1">
        <v>5.7</v>
      </c>
      <c r="E75" s="1">
        <v>10.1</v>
      </c>
      <c r="F75" s="1">
        <v>17.5</v>
      </c>
      <c r="G75" s="1">
        <f t="shared" si="19"/>
        <v>183.7</v>
      </c>
      <c r="H75" s="36">
        <v>299</v>
      </c>
    </row>
    <row r="76" spans="1:8" x14ac:dyDescent="0.25">
      <c r="A76" s="1"/>
      <c r="B76" s="1" t="s">
        <v>49</v>
      </c>
      <c r="C76" s="1">
        <v>180</v>
      </c>
      <c r="D76" s="1">
        <v>5.4</v>
      </c>
      <c r="E76" s="1">
        <v>1.8</v>
      </c>
      <c r="F76" s="1">
        <v>7.56</v>
      </c>
      <c r="G76" s="1">
        <f t="shared" si="19"/>
        <v>68.039999999999992</v>
      </c>
      <c r="H76" s="36">
        <v>435</v>
      </c>
    </row>
    <row r="77" spans="1:8" x14ac:dyDescent="0.25">
      <c r="A77" s="3" t="s">
        <v>14</v>
      </c>
      <c r="B77" s="3"/>
      <c r="C77" s="3">
        <f>C75+C76</f>
        <v>280</v>
      </c>
      <c r="D77" s="3">
        <f t="shared" ref="D77:G77" si="23">D75+D76</f>
        <v>11.100000000000001</v>
      </c>
      <c r="E77" s="3">
        <f t="shared" si="23"/>
        <v>11.9</v>
      </c>
      <c r="F77" s="3">
        <f t="shared" si="23"/>
        <v>25.06</v>
      </c>
      <c r="G77" s="3">
        <f t="shared" si="23"/>
        <v>251.73999999999998</v>
      </c>
    </row>
    <row r="78" spans="1:8" x14ac:dyDescent="0.25">
      <c r="A78" s="44" t="s">
        <v>27</v>
      </c>
      <c r="B78" s="44"/>
      <c r="C78" s="3"/>
      <c r="D78" s="3">
        <f>D65+D67+D74+D77</f>
        <v>40.44</v>
      </c>
      <c r="E78" s="3">
        <f>E65+E67+E74+E77</f>
        <v>40.19</v>
      </c>
      <c r="F78" s="3">
        <f>F65+F67+F74+F77</f>
        <v>183.98</v>
      </c>
      <c r="G78" s="3">
        <f>G65+G67+G74+G77</f>
        <v>1259.3899999999999</v>
      </c>
      <c r="H78" s="1"/>
    </row>
    <row r="79" spans="1:8" x14ac:dyDescent="0.25">
      <c r="D79" s="26"/>
      <c r="E79" s="26"/>
      <c r="F79" s="26"/>
      <c r="G79" s="26"/>
    </row>
    <row r="80" spans="1:8" x14ac:dyDescent="0.25">
      <c r="A80" s="52" t="s">
        <v>0</v>
      </c>
      <c r="B80" s="52"/>
      <c r="C80" s="52"/>
      <c r="D80" s="52"/>
      <c r="E80" s="52"/>
      <c r="F80" s="52"/>
      <c r="G80" s="52"/>
      <c r="H80" s="52"/>
    </row>
    <row r="81" spans="1:12" x14ac:dyDescent="0.25">
      <c r="A81" s="53" t="s">
        <v>24</v>
      </c>
      <c r="B81" s="53"/>
      <c r="C81" s="53"/>
      <c r="D81" s="53"/>
      <c r="E81" s="53"/>
      <c r="F81" s="53"/>
      <c r="G81" s="53"/>
      <c r="H81" s="53"/>
    </row>
    <row r="82" spans="1:12" x14ac:dyDescent="0.25">
      <c r="A82" s="54" t="s">
        <v>1</v>
      </c>
      <c r="B82" s="54"/>
      <c r="C82" s="54"/>
      <c r="D82" s="54"/>
      <c r="E82" s="54"/>
      <c r="F82" s="54"/>
      <c r="G82" s="54"/>
      <c r="H82" s="54"/>
    </row>
    <row r="83" spans="1:12" x14ac:dyDescent="0.25">
      <c r="A83" s="54" t="s">
        <v>123</v>
      </c>
      <c r="B83" s="54"/>
      <c r="C83" s="54"/>
      <c r="D83" s="54"/>
      <c r="E83" s="54"/>
      <c r="F83" s="54"/>
      <c r="G83" s="54"/>
      <c r="H83" s="54"/>
    </row>
    <row r="84" spans="1:12" x14ac:dyDescent="0.25">
      <c r="A84" s="49" t="s">
        <v>50</v>
      </c>
      <c r="B84" s="49"/>
      <c r="C84" s="49"/>
      <c r="D84" s="49"/>
      <c r="E84" s="49"/>
      <c r="F84" s="49"/>
      <c r="G84" s="49"/>
      <c r="H84" s="49"/>
    </row>
    <row r="85" spans="1:12" x14ac:dyDescent="0.25">
      <c r="A85" s="55" t="s">
        <v>3</v>
      </c>
      <c r="B85" s="55" t="s">
        <v>4</v>
      </c>
      <c r="C85" s="55" t="s">
        <v>5</v>
      </c>
      <c r="D85" s="50" t="s">
        <v>6</v>
      </c>
      <c r="E85" s="50"/>
      <c r="F85" s="50"/>
      <c r="G85" s="55" t="s">
        <v>7</v>
      </c>
      <c r="H85" s="55" t="s">
        <v>8</v>
      </c>
      <c r="J85" t="s">
        <v>15</v>
      </c>
      <c r="K85">
        <v>21</v>
      </c>
      <c r="L85">
        <f>G90*78.75/G104</f>
        <v>18.164968342661798</v>
      </c>
    </row>
    <row r="86" spans="1:12" x14ac:dyDescent="0.25">
      <c r="A86" s="55"/>
      <c r="B86" s="55"/>
      <c r="C86" s="55"/>
      <c r="D86" s="1" t="s">
        <v>9</v>
      </c>
      <c r="E86" s="1" t="s">
        <v>10</v>
      </c>
      <c r="F86" s="1" t="s">
        <v>11</v>
      </c>
      <c r="G86" s="55"/>
      <c r="H86" s="55"/>
      <c r="J86" t="s">
        <v>17</v>
      </c>
      <c r="K86">
        <v>5.25</v>
      </c>
      <c r="L86">
        <f>G93*78.75/G104</f>
        <v>11.827341686913208</v>
      </c>
    </row>
    <row r="87" spans="1:12" x14ac:dyDescent="0.25">
      <c r="A87" s="45" t="s">
        <v>15</v>
      </c>
      <c r="B87" s="1" t="s">
        <v>133</v>
      </c>
      <c r="C87" s="30">
        <v>180</v>
      </c>
      <c r="D87" s="31">
        <v>5.8</v>
      </c>
      <c r="E87" s="31">
        <v>6.3</v>
      </c>
      <c r="F87" s="31">
        <v>7</v>
      </c>
      <c r="G87" s="31">
        <f>D87*4+E87*9+F87*4</f>
        <v>107.89999999999999</v>
      </c>
      <c r="H87" s="36">
        <v>189</v>
      </c>
      <c r="J87" t="s">
        <v>22</v>
      </c>
      <c r="K87">
        <v>36.75</v>
      </c>
      <c r="L87">
        <f>G99*78.75/G104</f>
        <v>32.099401519693011</v>
      </c>
    </row>
    <row r="88" spans="1:12" x14ac:dyDescent="0.25">
      <c r="A88" s="45"/>
      <c r="B88" s="1" t="s">
        <v>31</v>
      </c>
      <c r="C88" s="20">
        <v>60</v>
      </c>
      <c r="D88" s="17">
        <v>4.5599999999999996</v>
      </c>
      <c r="E88" s="17">
        <v>0.54</v>
      </c>
      <c r="F88" s="17">
        <v>29.82</v>
      </c>
      <c r="G88" s="17">
        <f t="shared" ref="G88:G104" si="24">D88*4+E88*9+F88*4</f>
        <v>142.38</v>
      </c>
      <c r="H88" s="36">
        <v>3</v>
      </c>
      <c r="J88" t="s">
        <v>26</v>
      </c>
      <c r="K88">
        <v>15.75</v>
      </c>
      <c r="L88">
        <f>G103*78.75/G104</f>
        <v>16.658288450731984</v>
      </c>
    </row>
    <row r="89" spans="1:12" x14ac:dyDescent="0.25">
      <c r="A89" s="45"/>
      <c r="B89" s="1" t="s">
        <v>21</v>
      </c>
      <c r="C89" s="20">
        <v>180</v>
      </c>
      <c r="D89" s="17">
        <v>2.6</v>
      </c>
      <c r="E89" s="17">
        <v>3.1</v>
      </c>
      <c r="F89" s="17">
        <v>14.6</v>
      </c>
      <c r="G89" s="17">
        <f t="shared" si="24"/>
        <v>96.7</v>
      </c>
      <c r="H89" s="36">
        <v>14</v>
      </c>
      <c r="K89">
        <v>78.75</v>
      </c>
      <c r="L89">
        <f>SUM(L85:L88)</f>
        <v>78.75</v>
      </c>
    </row>
    <row r="90" spans="1:12" x14ac:dyDescent="0.25">
      <c r="A90" s="44" t="s">
        <v>14</v>
      </c>
      <c r="B90" s="44"/>
      <c r="C90" s="21">
        <f>C87+C88+C89</f>
        <v>420</v>
      </c>
      <c r="D90" s="5">
        <f t="shared" ref="D90:F90" si="25">D87+D88+D89</f>
        <v>12.959999999999999</v>
      </c>
      <c r="E90" s="5">
        <f t="shared" si="25"/>
        <v>9.94</v>
      </c>
      <c r="F90" s="5">
        <f t="shared" si="25"/>
        <v>51.42</v>
      </c>
      <c r="G90" s="5">
        <f t="shared" si="24"/>
        <v>346.98</v>
      </c>
      <c r="H90" s="36">
        <v>393</v>
      </c>
    </row>
    <row r="91" spans="1:12" x14ac:dyDescent="0.25">
      <c r="A91" s="45" t="s">
        <v>17</v>
      </c>
      <c r="B91" s="1" t="s">
        <v>40</v>
      </c>
      <c r="C91" s="20">
        <v>180</v>
      </c>
      <c r="D91" s="17">
        <v>5.22</v>
      </c>
      <c r="E91" s="17">
        <v>4.5</v>
      </c>
      <c r="F91" s="17">
        <v>7.2</v>
      </c>
      <c r="G91" s="17">
        <f t="shared" si="24"/>
        <v>90.179999999999993</v>
      </c>
      <c r="H91" s="36"/>
    </row>
    <row r="92" spans="1:12" x14ac:dyDescent="0.25">
      <c r="A92" s="45"/>
      <c r="B92" s="1" t="s">
        <v>52</v>
      </c>
      <c r="C92" s="20">
        <v>35</v>
      </c>
      <c r="D92" s="17">
        <v>1.111764705882353</v>
      </c>
      <c r="E92" s="17">
        <v>0.9882352941176471</v>
      </c>
      <c r="F92" s="17">
        <v>30.6</v>
      </c>
      <c r="G92" s="17">
        <f t="shared" si="24"/>
        <v>135.74117647058824</v>
      </c>
      <c r="H92" s="36">
        <v>7</v>
      </c>
    </row>
    <row r="93" spans="1:12" x14ac:dyDescent="0.25">
      <c r="A93" s="44" t="s">
        <v>14</v>
      </c>
      <c r="B93" s="44"/>
      <c r="C93" s="21">
        <f>C91+C92</f>
        <v>215</v>
      </c>
      <c r="D93" s="5">
        <f t="shared" ref="D93:G93" si="26">D91+D92</f>
        <v>6.3317647058823532</v>
      </c>
      <c r="E93" s="5">
        <f t="shared" si="26"/>
        <v>5.4882352941176471</v>
      </c>
      <c r="F93" s="5">
        <f t="shared" si="26"/>
        <v>37.800000000000004</v>
      </c>
      <c r="G93" s="5">
        <f t="shared" si="26"/>
        <v>225.92117647058825</v>
      </c>
      <c r="H93" s="36"/>
    </row>
    <row r="94" spans="1:12" x14ac:dyDescent="0.25">
      <c r="A94" s="45" t="s">
        <v>22</v>
      </c>
      <c r="B94" s="1" t="s">
        <v>53</v>
      </c>
      <c r="C94" s="20">
        <v>180</v>
      </c>
      <c r="D94" s="17">
        <v>3.9</v>
      </c>
      <c r="E94" s="17">
        <v>3.7</v>
      </c>
      <c r="F94" s="17">
        <v>15.6</v>
      </c>
      <c r="G94" s="17">
        <f t="shared" si="24"/>
        <v>111.30000000000001</v>
      </c>
      <c r="H94" s="36">
        <v>150</v>
      </c>
    </row>
    <row r="95" spans="1:12" x14ac:dyDescent="0.25">
      <c r="A95" s="45"/>
      <c r="B95" s="34" t="s">
        <v>19</v>
      </c>
      <c r="C95" s="30">
        <v>180</v>
      </c>
      <c r="D95" s="31">
        <v>8</v>
      </c>
      <c r="E95" s="31">
        <v>17.600000000000001</v>
      </c>
      <c r="F95" s="31">
        <v>14.8</v>
      </c>
      <c r="G95" s="31">
        <f t="shared" si="24"/>
        <v>249.60000000000002</v>
      </c>
      <c r="H95" s="36"/>
    </row>
    <row r="96" spans="1:12" x14ac:dyDescent="0.25">
      <c r="A96" s="45"/>
      <c r="B96" s="34" t="s">
        <v>132</v>
      </c>
      <c r="C96" s="30">
        <v>50</v>
      </c>
      <c r="D96" s="31">
        <v>7.1</v>
      </c>
      <c r="E96" s="31">
        <v>7.1</v>
      </c>
      <c r="F96" s="31">
        <v>1.6</v>
      </c>
      <c r="G96" s="31">
        <f t="shared" si="24"/>
        <v>98.7</v>
      </c>
      <c r="H96" s="36">
        <v>259</v>
      </c>
    </row>
    <row r="97" spans="1:12" x14ac:dyDescent="0.25">
      <c r="A97" s="45"/>
      <c r="B97" s="1" t="s">
        <v>20</v>
      </c>
      <c r="C97" s="20">
        <v>50</v>
      </c>
      <c r="D97" s="17">
        <v>3.5</v>
      </c>
      <c r="E97" s="17">
        <v>0.55000000000000004</v>
      </c>
      <c r="F97" s="17">
        <v>20.149999999999999</v>
      </c>
      <c r="G97" s="17">
        <f t="shared" si="24"/>
        <v>99.55</v>
      </c>
      <c r="H97" s="36">
        <v>21</v>
      </c>
    </row>
    <row r="98" spans="1:12" x14ac:dyDescent="0.25">
      <c r="A98" s="45"/>
      <c r="B98" s="1" t="s">
        <v>56</v>
      </c>
      <c r="C98" s="20">
        <v>180</v>
      </c>
      <c r="D98" s="17">
        <v>0.5</v>
      </c>
      <c r="E98" s="17">
        <v>0</v>
      </c>
      <c r="F98" s="17">
        <v>13</v>
      </c>
      <c r="G98" s="17">
        <f t="shared" si="24"/>
        <v>54</v>
      </c>
      <c r="H98" s="36">
        <v>9</v>
      </c>
    </row>
    <row r="99" spans="1:12" x14ac:dyDescent="0.25">
      <c r="A99" s="44" t="s">
        <v>14</v>
      </c>
      <c r="B99" s="44"/>
      <c r="C99" s="22">
        <f>SUM(C94:C98)</f>
        <v>640</v>
      </c>
      <c r="D99" s="22">
        <f t="shared" ref="D99:G99" si="27">SUM(D94:D98)</f>
        <v>23</v>
      </c>
      <c r="E99" s="22">
        <f t="shared" si="27"/>
        <v>28.95</v>
      </c>
      <c r="F99" s="22">
        <f t="shared" si="27"/>
        <v>65.150000000000006</v>
      </c>
      <c r="G99" s="22">
        <f t="shared" si="27"/>
        <v>613.15</v>
      </c>
      <c r="H99" s="36">
        <v>379</v>
      </c>
    </row>
    <row r="100" spans="1:12" x14ac:dyDescent="0.25">
      <c r="A100" s="45" t="s">
        <v>26</v>
      </c>
      <c r="B100" s="1" t="s">
        <v>57</v>
      </c>
      <c r="C100" s="20">
        <v>80</v>
      </c>
      <c r="D100" s="17">
        <v>9.5</v>
      </c>
      <c r="E100" s="17">
        <v>8.1999999999999993</v>
      </c>
      <c r="F100" s="17">
        <v>16.899999999999999</v>
      </c>
      <c r="G100" s="17">
        <f t="shared" si="24"/>
        <v>179.39999999999998</v>
      </c>
      <c r="H100" s="36"/>
    </row>
    <row r="101" spans="1:12" x14ac:dyDescent="0.25">
      <c r="A101" s="45"/>
      <c r="B101" s="1" t="s">
        <v>25</v>
      </c>
      <c r="C101" s="20">
        <v>180</v>
      </c>
      <c r="D101" s="17">
        <v>0.9</v>
      </c>
      <c r="E101" s="17">
        <v>0</v>
      </c>
      <c r="F101" s="17">
        <v>22.1</v>
      </c>
      <c r="G101" s="17">
        <f t="shared" si="24"/>
        <v>92</v>
      </c>
      <c r="H101" s="36">
        <v>299</v>
      </c>
    </row>
    <row r="102" spans="1:12" x14ac:dyDescent="0.25">
      <c r="A102" s="45"/>
      <c r="B102" s="6" t="s">
        <v>34</v>
      </c>
      <c r="C102" s="23">
        <v>100</v>
      </c>
      <c r="D102" s="19">
        <v>0.4</v>
      </c>
      <c r="E102" s="19">
        <v>0</v>
      </c>
      <c r="F102" s="19">
        <v>11.3</v>
      </c>
      <c r="G102" s="17">
        <f t="shared" si="24"/>
        <v>46.800000000000004</v>
      </c>
      <c r="H102" s="36">
        <v>435</v>
      </c>
    </row>
    <row r="103" spans="1:12" x14ac:dyDescent="0.25">
      <c r="A103" s="44" t="s">
        <v>14</v>
      </c>
      <c r="B103" s="44"/>
      <c r="C103" s="22">
        <f>C100+C101+C102</f>
        <v>360</v>
      </c>
      <c r="D103" s="18">
        <f t="shared" ref="D103:F103" si="28">D100+D101+D102</f>
        <v>10.8</v>
      </c>
      <c r="E103" s="18">
        <f t="shared" si="28"/>
        <v>8.1999999999999993</v>
      </c>
      <c r="F103" s="18">
        <f t="shared" si="28"/>
        <v>50.3</v>
      </c>
      <c r="G103" s="5">
        <f t="shared" si="24"/>
        <v>318.2</v>
      </c>
      <c r="H103" s="1"/>
    </row>
    <row r="104" spans="1:12" x14ac:dyDescent="0.25">
      <c r="A104" s="44" t="s">
        <v>27</v>
      </c>
      <c r="B104" s="44"/>
      <c r="C104" s="44"/>
      <c r="D104" s="5">
        <f>D90+D93+D99+D103</f>
        <v>53.091764705882355</v>
      </c>
      <c r="E104" s="5">
        <f>E90+E93+E99+E103</f>
        <v>52.578235294117647</v>
      </c>
      <c r="F104" s="5">
        <f>F90+F93+F99+F103</f>
        <v>204.67000000000002</v>
      </c>
      <c r="G104" s="5">
        <f t="shared" si="24"/>
        <v>1504.2511764705882</v>
      </c>
      <c r="H104" s="1"/>
    </row>
    <row r="105" spans="1:12" x14ac:dyDescent="0.25">
      <c r="D105" s="26"/>
      <c r="E105" s="26"/>
      <c r="F105" s="26"/>
      <c r="G105" s="26"/>
    </row>
    <row r="106" spans="1:12" x14ac:dyDescent="0.25">
      <c r="A106" s="52" t="s">
        <v>0</v>
      </c>
      <c r="B106" s="52"/>
      <c r="C106" s="52"/>
      <c r="D106" s="52"/>
      <c r="E106" s="52"/>
      <c r="F106" s="52"/>
      <c r="G106" s="52"/>
      <c r="H106" s="52"/>
    </row>
    <row r="107" spans="1:12" x14ac:dyDescent="0.25">
      <c r="A107" s="53" t="s">
        <v>24</v>
      </c>
      <c r="B107" s="53"/>
      <c r="C107" s="53"/>
      <c r="D107" s="53"/>
      <c r="E107" s="53"/>
      <c r="F107" s="53"/>
      <c r="G107" s="53"/>
      <c r="H107" s="53"/>
    </row>
    <row r="108" spans="1:12" x14ac:dyDescent="0.25">
      <c r="A108" s="54" t="s">
        <v>1</v>
      </c>
      <c r="B108" s="54"/>
      <c r="C108" s="54"/>
      <c r="D108" s="54"/>
      <c r="E108" s="54"/>
      <c r="F108" s="54"/>
      <c r="G108" s="54"/>
      <c r="H108" s="54"/>
    </row>
    <row r="109" spans="1:12" x14ac:dyDescent="0.25">
      <c r="A109" s="54" t="s">
        <v>123</v>
      </c>
      <c r="B109" s="54"/>
      <c r="C109" s="54"/>
      <c r="D109" s="54"/>
      <c r="E109" s="54"/>
      <c r="F109" s="54"/>
      <c r="G109" s="54"/>
      <c r="H109" s="54"/>
    </row>
    <row r="110" spans="1:12" x14ac:dyDescent="0.25">
      <c r="A110" s="49" t="s">
        <v>58</v>
      </c>
      <c r="B110" s="49"/>
      <c r="C110" s="49"/>
      <c r="D110" s="49"/>
      <c r="E110" s="49"/>
      <c r="F110" s="49"/>
      <c r="G110" s="49"/>
      <c r="H110" s="49"/>
    </row>
    <row r="111" spans="1:12" x14ac:dyDescent="0.25">
      <c r="A111" s="55" t="s">
        <v>3</v>
      </c>
      <c r="B111" s="55" t="s">
        <v>4</v>
      </c>
      <c r="C111" s="55" t="s">
        <v>5</v>
      </c>
      <c r="D111" s="50" t="s">
        <v>6</v>
      </c>
      <c r="E111" s="50"/>
      <c r="F111" s="50"/>
      <c r="G111" s="55" t="s">
        <v>7</v>
      </c>
      <c r="H111" s="55" t="s">
        <v>8</v>
      </c>
      <c r="J111" t="s">
        <v>15</v>
      </c>
      <c r="K111">
        <v>21</v>
      </c>
      <c r="L111">
        <f>G117*78.75/G131</f>
        <v>24.373330614002761</v>
      </c>
    </row>
    <row r="112" spans="1:12" x14ac:dyDescent="0.25">
      <c r="A112" s="55"/>
      <c r="B112" s="55"/>
      <c r="C112" s="55"/>
      <c r="D112" s="1" t="s">
        <v>9</v>
      </c>
      <c r="E112" s="1" t="s">
        <v>10</v>
      </c>
      <c r="F112" s="1" t="s">
        <v>11</v>
      </c>
      <c r="G112" s="55"/>
      <c r="H112" s="55"/>
      <c r="J112" t="s">
        <v>17</v>
      </c>
      <c r="K112">
        <v>5.25</v>
      </c>
      <c r="L112">
        <f>G119*78.75/G131</f>
        <v>2.8958800071227135</v>
      </c>
    </row>
    <row r="113" spans="1:12" x14ac:dyDescent="0.25">
      <c r="A113" s="45" t="s">
        <v>15</v>
      </c>
      <c r="B113" s="1" t="s">
        <v>59</v>
      </c>
      <c r="C113" s="1">
        <v>140</v>
      </c>
      <c r="D113" s="1">
        <v>3.6</v>
      </c>
      <c r="E113" s="1">
        <v>6.1</v>
      </c>
      <c r="F113" s="1">
        <v>19.399999999999999</v>
      </c>
      <c r="G113" s="1">
        <f>D113*4+E113*9+F113*4</f>
        <v>146.89999999999998</v>
      </c>
      <c r="H113" s="36">
        <v>413</v>
      </c>
      <c r="J113" t="s">
        <v>22</v>
      </c>
      <c r="K113">
        <v>36.75</v>
      </c>
      <c r="L113">
        <f>G126*78.75/G131</f>
        <v>43.432330079799243</v>
      </c>
    </row>
    <row r="114" spans="1:12" x14ac:dyDescent="0.25">
      <c r="A114" s="45"/>
      <c r="B114" s="1" t="s">
        <v>30</v>
      </c>
      <c r="C114" s="1">
        <v>8</v>
      </c>
      <c r="D114" s="1">
        <v>4.8000000000000001E-2</v>
      </c>
      <c r="E114" s="1">
        <v>6.6</v>
      </c>
      <c r="F114" s="1">
        <v>7.1999999999999995E-2</v>
      </c>
      <c r="G114" s="1">
        <f t="shared" ref="G114:G131" si="29">D114*4+E114*9+F114*4</f>
        <v>59.879999999999995</v>
      </c>
      <c r="H114" s="36">
        <v>13</v>
      </c>
      <c r="J114" t="s">
        <v>26</v>
      </c>
      <c r="K114">
        <v>15.75</v>
      </c>
      <c r="L114">
        <f>G130*78.75/G131</f>
        <v>8.0484592990752901</v>
      </c>
    </row>
    <row r="115" spans="1:12" x14ac:dyDescent="0.25">
      <c r="A115" s="45"/>
      <c r="B115" s="1" t="s">
        <v>31</v>
      </c>
      <c r="C115" s="1">
        <v>55</v>
      </c>
      <c r="D115" s="1">
        <v>4.18</v>
      </c>
      <c r="E115" s="1">
        <v>0.495</v>
      </c>
      <c r="F115" s="1">
        <v>27.335000000000001</v>
      </c>
      <c r="G115" s="1">
        <f t="shared" si="29"/>
        <v>130.51499999999999</v>
      </c>
      <c r="H115" s="36">
        <v>3</v>
      </c>
      <c r="K115">
        <v>78.75</v>
      </c>
      <c r="L115">
        <f>SUM(L111:L114)</f>
        <v>78.75</v>
      </c>
    </row>
    <row r="116" spans="1:12" x14ac:dyDescent="0.25">
      <c r="A116" s="45"/>
      <c r="B116" s="1" t="s">
        <v>13</v>
      </c>
      <c r="C116" s="1">
        <v>200</v>
      </c>
      <c r="D116" s="1">
        <v>0</v>
      </c>
      <c r="E116" s="1">
        <v>0</v>
      </c>
      <c r="F116" s="1">
        <v>9.1</v>
      </c>
      <c r="G116" s="1">
        <f t="shared" si="29"/>
        <v>36.4</v>
      </c>
      <c r="H116" s="36">
        <v>392</v>
      </c>
    </row>
    <row r="117" spans="1:12" x14ac:dyDescent="0.25">
      <c r="A117" s="44" t="s">
        <v>14</v>
      </c>
      <c r="B117" s="45"/>
      <c r="C117" s="3">
        <f>C113+C114+C115+C116</f>
        <v>403</v>
      </c>
      <c r="D117" s="3">
        <f t="shared" ref="D117:F117" si="30">D113+D114+D115+D116</f>
        <v>7.8279999999999994</v>
      </c>
      <c r="E117" s="3">
        <f t="shared" si="30"/>
        <v>13.194999999999999</v>
      </c>
      <c r="F117" s="3">
        <f t="shared" si="30"/>
        <v>55.907000000000004</v>
      </c>
      <c r="G117" s="3">
        <f t="shared" si="29"/>
        <v>373.69499999999999</v>
      </c>
      <c r="H117" s="36"/>
    </row>
    <row r="118" spans="1:12" x14ac:dyDescent="0.25">
      <c r="A118" s="1" t="s">
        <v>17</v>
      </c>
      <c r="B118" s="1" t="s">
        <v>43</v>
      </c>
      <c r="C118" s="1">
        <v>100</v>
      </c>
      <c r="D118" s="1">
        <v>0.4</v>
      </c>
      <c r="E118" s="1">
        <v>0</v>
      </c>
      <c r="F118" s="1">
        <v>10.7</v>
      </c>
      <c r="G118" s="1">
        <f t="shared" si="29"/>
        <v>44.4</v>
      </c>
      <c r="H118" s="36">
        <v>7</v>
      </c>
    </row>
    <row r="119" spans="1:12" x14ac:dyDescent="0.25">
      <c r="A119" s="44" t="s">
        <v>14</v>
      </c>
      <c r="B119" s="45"/>
      <c r="C119" s="3">
        <f>C118</f>
        <v>100</v>
      </c>
      <c r="D119" s="3">
        <f t="shared" ref="D119:F119" si="31">D118</f>
        <v>0.4</v>
      </c>
      <c r="E119" s="3">
        <f t="shared" si="31"/>
        <v>0</v>
      </c>
      <c r="F119" s="3">
        <f t="shared" si="31"/>
        <v>10.7</v>
      </c>
      <c r="G119" s="3">
        <f t="shared" si="29"/>
        <v>44.4</v>
      </c>
      <c r="H119" s="36"/>
    </row>
    <row r="120" spans="1:12" x14ac:dyDescent="0.25">
      <c r="A120" s="45" t="s">
        <v>22</v>
      </c>
      <c r="B120" s="1" t="s">
        <v>60</v>
      </c>
      <c r="C120" s="1">
        <v>180</v>
      </c>
      <c r="D120" s="1">
        <v>5.9</v>
      </c>
      <c r="E120" s="1">
        <v>9.1</v>
      </c>
      <c r="F120" s="1">
        <v>9.6999999999999993</v>
      </c>
      <c r="G120" s="1">
        <f t="shared" si="29"/>
        <v>144.30000000000001</v>
      </c>
      <c r="H120" s="36">
        <v>74</v>
      </c>
    </row>
    <row r="121" spans="1:12" x14ac:dyDescent="0.25">
      <c r="A121" s="45"/>
      <c r="B121" s="1" t="s">
        <v>61</v>
      </c>
      <c r="C121" s="1">
        <v>130</v>
      </c>
      <c r="D121" s="1">
        <v>3.13</v>
      </c>
      <c r="E121" s="1">
        <v>4</v>
      </c>
      <c r="F121" s="1">
        <v>32.79</v>
      </c>
      <c r="G121" s="1">
        <f t="shared" si="29"/>
        <v>179.68</v>
      </c>
      <c r="H121" s="36">
        <v>323</v>
      </c>
    </row>
    <row r="122" spans="1:12" x14ac:dyDescent="0.25">
      <c r="A122" s="45"/>
      <c r="B122" s="1" t="s">
        <v>62</v>
      </c>
      <c r="C122" s="1">
        <v>70</v>
      </c>
      <c r="D122" s="1">
        <v>9.68</v>
      </c>
      <c r="E122" s="1">
        <v>10.06</v>
      </c>
      <c r="F122" s="1">
        <v>2.13</v>
      </c>
      <c r="G122" s="1">
        <f t="shared" si="29"/>
        <v>137.78</v>
      </c>
      <c r="H122" s="36">
        <v>289</v>
      </c>
    </row>
    <row r="123" spans="1:12" x14ac:dyDescent="0.25">
      <c r="A123" s="45"/>
      <c r="B123" s="1" t="s">
        <v>115</v>
      </c>
      <c r="C123" s="1">
        <v>50</v>
      </c>
      <c r="D123" s="1">
        <v>0.6</v>
      </c>
      <c r="E123" s="1">
        <v>2.6</v>
      </c>
      <c r="F123" s="1">
        <v>3.6</v>
      </c>
      <c r="G123" s="1">
        <f t="shared" si="29"/>
        <v>40.200000000000003</v>
      </c>
      <c r="H123" s="36">
        <v>53</v>
      </c>
    </row>
    <row r="124" spans="1:12" x14ac:dyDescent="0.25">
      <c r="A124" s="45"/>
      <c r="B124" s="1" t="s">
        <v>20</v>
      </c>
      <c r="C124" s="1">
        <v>50</v>
      </c>
      <c r="D124" s="1">
        <v>3.5</v>
      </c>
      <c r="E124" s="1">
        <v>0.55000000000000004</v>
      </c>
      <c r="F124" s="1">
        <v>20.149999999999999</v>
      </c>
      <c r="G124" s="1">
        <f t="shared" si="29"/>
        <v>99.55</v>
      </c>
      <c r="H124" s="36">
        <v>9</v>
      </c>
    </row>
    <row r="125" spans="1:12" x14ac:dyDescent="0.25">
      <c r="A125" s="45"/>
      <c r="B125" s="35" t="s">
        <v>134</v>
      </c>
      <c r="C125" s="35">
        <v>180</v>
      </c>
      <c r="D125" s="35">
        <v>0.1</v>
      </c>
      <c r="E125" s="35">
        <v>0</v>
      </c>
      <c r="F125" s="35">
        <v>11.1</v>
      </c>
      <c r="G125" s="1">
        <f t="shared" si="29"/>
        <v>44.8</v>
      </c>
      <c r="H125" s="36"/>
    </row>
    <row r="126" spans="1:12" x14ac:dyDescent="0.25">
      <c r="A126" s="44" t="s">
        <v>14</v>
      </c>
      <c r="B126" s="45"/>
      <c r="C126" s="3">
        <f>C120+C121+C122+C123+C124+C129</f>
        <v>660</v>
      </c>
      <c r="D126" s="3">
        <f>D120+D121+D122+D123+D124+D129</f>
        <v>23.610000000000003</v>
      </c>
      <c r="E126" s="3">
        <f>E120+E121+E122+E123+E124+E129</f>
        <v>26.310000000000002</v>
      </c>
      <c r="F126" s="3">
        <f>F120+F121+F122+F123+F124+F129</f>
        <v>83.67</v>
      </c>
      <c r="G126" s="3">
        <f t="shared" si="29"/>
        <v>665.91000000000008</v>
      </c>
      <c r="H126" s="36"/>
    </row>
    <row r="127" spans="1:12" x14ac:dyDescent="0.25">
      <c r="A127" s="45" t="s">
        <v>26</v>
      </c>
      <c r="B127" s="1" t="s">
        <v>136</v>
      </c>
      <c r="C127" s="1">
        <v>180</v>
      </c>
      <c r="D127" s="1">
        <v>2.2999999999999998</v>
      </c>
      <c r="E127" s="1">
        <v>3.7</v>
      </c>
      <c r="F127" s="1">
        <v>10.199999999999999</v>
      </c>
      <c r="G127" s="1">
        <f t="shared" si="29"/>
        <v>83.3</v>
      </c>
      <c r="H127" s="36"/>
    </row>
    <row r="128" spans="1:12" x14ac:dyDescent="0.25">
      <c r="A128" s="45"/>
      <c r="B128" s="1" t="s">
        <v>65</v>
      </c>
      <c r="C128" s="1">
        <v>20</v>
      </c>
      <c r="D128" s="1">
        <v>2.2999999999999998</v>
      </c>
      <c r="E128" s="1">
        <v>0.2</v>
      </c>
      <c r="F128" s="1">
        <v>12</v>
      </c>
      <c r="G128" s="1">
        <f t="shared" si="29"/>
        <v>59</v>
      </c>
      <c r="H128" s="36">
        <v>477</v>
      </c>
    </row>
    <row r="129" spans="1:11" x14ac:dyDescent="0.25">
      <c r="A129" s="45"/>
      <c r="B129" s="34" t="s">
        <v>138</v>
      </c>
      <c r="C129" s="1">
        <v>180</v>
      </c>
      <c r="D129" s="1">
        <v>0.8</v>
      </c>
      <c r="E129" s="1">
        <v>0</v>
      </c>
      <c r="F129" s="1">
        <v>15.3</v>
      </c>
      <c r="G129" s="1">
        <f t="shared" si="29"/>
        <v>64.400000000000006</v>
      </c>
      <c r="H129" s="1"/>
    </row>
    <row r="130" spans="1:11" x14ac:dyDescent="0.25">
      <c r="A130" s="44"/>
      <c r="B130" s="45"/>
      <c r="C130" s="3"/>
      <c r="D130" s="3">
        <f>D128+D129</f>
        <v>3.0999999999999996</v>
      </c>
      <c r="E130" s="3">
        <f t="shared" ref="E130:G130" si="32">E128+E129</f>
        <v>0.2</v>
      </c>
      <c r="F130" s="3">
        <f t="shared" si="32"/>
        <v>27.3</v>
      </c>
      <c r="G130" s="3">
        <f t="shared" si="32"/>
        <v>123.4</v>
      </c>
      <c r="H130" s="1"/>
    </row>
    <row r="131" spans="1:11" x14ac:dyDescent="0.25">
      <c r="A131" s="44"/>
      <c r="B131" s="44"/>
      <c r="C131" s="44"/>
      <c r="D131" s="3">
        <f>D117+D119+D126+D130</f>
        <v>34.938000000000002</v>
      </c>
      <c r="E131" s="3">
        <f t="shared" ref="E131:F131" si="33">E117+E119+E126+E130</f>
        <v>39.705000000000005</v>
      </c>
      <c r="F131" s="3">
        <f t="shared" si="33"/>
        <v>177.577</v>
      </c>
      <c r="G131" s="3">
        <f t="shared" si="29"/>
        <v>1207.405</v>
      </c>
      <c r="H131" s="1"/>
    </row>
    <row r="132" spans="1:11" x14ac:dyDescent="0.25">
      <c r="A132" s="12"/>
      <c r="B132" s="12"/>
      <c r="C132" s="12"/>
      <c r="D132" s="27"/>
      <c r="E132" s="27"/>
      <c r="F132" s="27"/>
      <c r="G132" s="27"/>
      <c r="H132" s="10"/>
    </row>
    <row r="133" spans="1:11" x14ac:dyDescent="0.25">
      <c r="A133" s="12"/>
      <c r="B133" s="12"/>
      <c r="C133" s="12"/>
      <c r="D133" s="13"/>
      <c r="E133" s="13"/>
      <c r="F133" s="13"/>
      <c r="G133" s="13"/>
      <c r="H133" s="10"/>
    </row>
    <row r="134" spans="1:11" x14ac:dyDescent="0.25">
      <c r="A134" s="12"/>
      <c r="B134" s="12"/>
      <c r="D134" s="37" t="s">
        <v>98</v>
      </c>
      <c r="E134" s="37"/>
      <c r="F134" s="37"/>
      <c r="G134" s="37"/>
      <c r="H134" s="37"/>
      <c r="I134" s="37"/>
      <c r="J134" s="37"/>
      <c r="K134" s="37"/>
    </row>
    <row r="135" spans="1:11" ht="15" customHeight="1" x14ac:dyDescent="0.25">
      <c r="A135" s="12"/>
      <c r="B135" s="12"/>
      <c r="D135" s="14"/>
      <c r="E135" s="14"/>
      <c r="F135" s="14"/>
      <c r="G135" s="14"/>
      <c r="H135" s="38" t="s">
        <v>99</v>
      </c>
      <c r="I135" s="37"/>
      <c r="J135" s="37"/>
      <c r="K135" s="37"/>
    </row>
    <row r="136" spans="1:11" x14ac:dyDescent="0.25">
      <c r="A136" s="12"/>
      <c r="B136" s="12"/>
      <c r="D136" s="14" t="s">
        <v>100</v>
      </c>
      <c r="E136" s="14" t="s">
        <v>101</v>
      </c>
      <c r="F136" s="14" t="s">
        <v>102</v>
      </c>
      <c r="G136" s="14" t="s">
        <v>103</v>
      </c>
      <c r="H136" s="37"/>
      <c r="I136" s="37"/>
      <c r="J136" s="37"/>
      <c r="K136" s="37"/>
    </row>
    <row r="137" spans="1:11" x14ac:dyDescent="0.25">
      <c r="A137" s="12"/>
      <c r="B137" s="12"/>
      <c r="D137" s="15">
        <f>(D25+D52+D78+D104+D131)/5</f>
        <v>43.831952941176475</v>
      </c>
      <c r="E137" s="15">
        <f>(E25+E52+E78+E104+E131)/5</f>
        <v>46.785647058823528</v>
      </c>
      <c r="F137" s="15">
        <f>(F25+F52+F78+F104+F131)/5</f>
        <v>192.9264</v>
      </c>
      <c r="G137" s="15">
        <f>(G25+G52+G78+G104+G131)/5</f>
        <v>1368.1042352941176</v>
      </c>
      <c r="H137" s="14" t="s">
        <v>104</v>
      </c>
      <c r="I137" s="14" t="s">
        <v>105</v>
      </c>
      <c r="J137" s="14" t="s">
        <v>106</v>
      </c>
      <c r="K137" s="9"/>
    </row>
    <row r="138" spans="1:11" x14ac:dyDescent="0.25">
      <c r="A138" s="12"/>
      <c r="B138" s="12"/>
      <c r="D138" s="24" t="s">
        <v>125</v>
      </c>
      <c r="E138" s="24" t="s">
        <v>126</v>
      </c>
      <c r="F138" s="24" t="s">
        <v>127</v>
      </c>
      <c r="G138" s="24" t="s">
        <v>128</v>
      </c>
      <c r="H138" s="14" t="s">
        <v>107</v>
      </c>
      <c r="I138" s="14">
        <v>21</v>
      </c>
      <c r="J138" s="14">
        <f>(L6+L32+L59+L85+L111)/5</f>
        <v>22.081170370313828</v>
      </c>
      <c r="K138" s="9"/>
    </row>
    <row r="139" spans="1:11" x14ac:dyDescent="0.25">
      <c r="A139" s="12"/>
      <c r="B139" s="12"/>
      <c r="D139" s="14"/>
      <c r="E139" s="14"/>
      <c r="F139" s="14"/>
      <c r="G139" s="14"/>
      <c r="H139" s="14" t="s">
        <v>108</v>
      </c>
      <c r="I139" s="14">
        <v>5.25</v>
      </c>
      <c r="J139" s="14">
        <f>(L7+L33+L60+L86+L112)/5</f>
        <v>4.4193497482762876</v>
      </c>
      <c r="K139" s="9"/>
    </row>
    <row r="140" spans="1:11" ht="15" customHeight="1" x14ac:dyDescent="0.25">
      <c r="A140" s="12"/>
      <c r="B140" s="12"/>
      <c r="D140" s="14"/>
      <c r="E140" s="14"/>
      <c r="F140" s="14"/>
      <c r="G140" s="14"/>
      <c r="H140" s="14" t="s">
        <v>109</v>
      </c>
      <c r="I140" s="14">
        <v>36.75</v>
      </c>
      <c r="J140" s="14">
        <f>(L8+L34+L61+L87+L113)/5</f>
        <v>37.861677309852396</v>
      </c>
      <c r="K140" s="9"/>
    </row>
    <row r="141" spans="1:11" ht="15" customHeight="1" x14ac:dyDescent="0.25">
      <c r="A141" s="12"/>
      <c r="B141" s="12"/>
      <c r="D141" s="14"/>
      <c r="E141" s="14"/>
      <c r="F141" s="14"/>
      <c r="G141" s="14"/>
      <c r="H141" s="14" t="s">
        <v>110</v>
      </c>
      <c r="I141" s="14">
        <v>15.75</v>
      </c>
      <c r="J141" s="15">
        <f>(L9+L35+L62+L88+L114)/5</f>
        <v>14.38780257155749</v>
      </c>
      <c r="K141" s="9"/>
    </row>
    <row r="142" spans="1:11" x14ac:dyDescent="0.25">
      <c r="I142">
        <f>SUM(I138:I141)</f>
        <v>78.75</v>
      </c>
    </row>
    <row r="143" spans="1:11" x14ac:dyDescent="0.25">
      <c r="A143" s="52" t="s">
        <v>0</v>
      </c>
      <c r="B143" s="52"/>
      <c r="C143" s="52"/>
      <c r="D143" s="52"/>
      <c r="E143" s="52"/>
      <c r="F143" s="52"/>
      <c r="G143" s="52"/>
      <c r="H143" s="52"/>
    </row>
    <row r="144" spans="1:11" ht="15" customHeight="1" x14ac:dyDescent="0.25">
      <c r="A144" s="53" t="s">
        <v>24</v>
      </c>
      <c r="B144" s="53"/>
      <c r="C144" s="53"/>
      <c r="D144" s="53"/>
      <c r="E144" s="53"/>
      <c r="F144" s="53"/>
      <c r="G144" s="53"/>
      <c r="H144" s="53"/>
    </row>
    <row r="145" spans="1:12" ht="15" customHeight="1" x14ac:dyDescent="0.25">
      <c r="A145" s="54" t="s">
        <v>1</v>
      </c>
      <c r="B145" s="54"/>
      <c r="C145" s="54"/>
      <c r="D145" s="54"/>
      <c r="E145" s="54"/>
      <c r="F145" s="54"/>
      <c r="G145" s="54"/>
      <c r="H145" s="54"/>
    </row>
    <row r="146" spans="1:12" ht="15" customHeight="1" x14ac:dyDescent="0.25">
      <c r="A146" s="54" t="s">
        <v>123</v>
      </c>
      <c r="B146" s="54"/>
      <c r="C146" s="54"/>
      <c r="D146" s="54"/>
      <c r="E146" s="54"/>
      <c r="F146" s="54"/>
      <c r="G146" s="54"/>
      <c r="H146" s="54"/>
    </row>
    <row r="147" spans="1:12" x14ac:dyDescent="0.25">
      <c r="A147" s="49" t="s">
        <v>67</v>
      </c>
      <c r="B147" s="49"/>
      <c r="C147" s="49"/>
      <c r="D147" s="49"/>
      <c r="E147" s="49"/>
      <c r="F147" s="49"/>
      <c r="G147" s="49"/>
      <c r="H147" s="49"/>
    </row>
    <row r="148" spans="1:12" ht="15" customHeight="1" x14ac:dyDescent="0.25">
      <c r="A148" s="56" t="s">
        <v>3</v>
      </c>
      <c r="B148" s="56" t="s">
        <v>4</v>
      </c>
      <c r="C148" s="56" t="s">
        <v>5</v>
      </c>
      <c r="D148" s="58" t="s">
        <v>6</v>
      </c>
      <c r="E148" s="59"/>
      <c r="F148" s="60"/>
      <c r="G148" s="56" t="s">
        <v>7</v>
      </c>
      <c r="H148" s="56" t="s">
        <v>8</v>
      </c>
      <c r="J148" t="s">
        <v>15</v>
      </c>
      <c r="K148">
        <v>21</v>
      </c>
      <c r="L148" s="4">
        <f>G154*78.75/G167</f>
        <v>19.81271590688965</v>
      </c>
    </row>
    <row r="149" spans="1:12" x14ac:dyDescent="0.25">
      <c r="A149" s="57"/>
      <c r="B149" s="57"/>
      <c r="C149" s="57"/>
      <c r="D149" s="1" t="s">
        <v>9</v>
      </c>
      <c r="E149" s="1" t="s">
        <v>10</v>
      </c>
      <c r="F149" s="1" t="s">
        <v>11</v>
      </c>
      <c r="G149" s="57"/>
      <c r="H149" s="57"/>
      <c r="J149" t="s">
        <v>17</v>
      </c>
      <c r="K149">
        <v>5.25</v>
      </c>
      <c r="L149" s="4">
        <f>G156*78.75/G167</f>
        <v>2.8221250080712856</v>
      </c>
    </row>
    <row r="150" spans="1:12" x14ac:dyDescent="0.25">
      <c r="A150" s="45" t="s">
        <v>15</v>
      </c>
      <c r="B150" s="1" t="s">
        <v>68</v>
      </c>
      <c r="C150" s="1">
        <v>140</v>
      </c>
      <c r="D150" s="1">
        <v>3.6</v>
      </c>
      <c r="E150" s="1">
        <v>5.9</v>
      </c>
      <c r="F150" s="1">
        <v>16.8</v>
      </c>
      <c r="G150" s="1">
        <f>D150*4+E150*9+F150*4</f>
        <v>134.69999999999999</v>
      </c>
      <c r="H150" s="36">
        <v>184</v>
      </c>
      <c r="J150" t="s">
        <v>22</v>
      </c>
      <c r="K150">
        <v>36.75</v>
      </c>
      <c r="L150" s="4">
        <f>G162*78.75/G167</f>
        <v>35.273384532188288</v>
      </c>
    </row>
    <row r="151" spans="1:12" x14ac:dyDescent="0.25">
      <c r="A151" s="45"/>
      <c r="B151" s="1" t="s">
        <v>12</v>
      </c>
      <c r="C151" s="1">
        <v>10</v>
      </c>
      <c r="D151" s="1">
        <v>2.34</v>
      </c>
      <c r="E151" s="1">
        <v>3</v>
      </c>
      <c r="F151" s="1">
        <v>0</v>
      </c>
      <c r="G151" s="1">
        <f t="shared" ref="G151:G153" si="34">D151*4+E151*9+F151*4</f>
        <v>36.36</v>
      </c>
      <c r="H151" s="36">
        <v>14</v>
      </c>
      <c r="J151" t="s">
        <v>26</v>
      </c>
      <c r="K151">
        <v>15.75</v>
      </c>
      <c r="L151" s="4">
        <f>G166*78.75/G167</f>
        <v>20.841774552850776</v>
      </c>
    </row>
    <row r="152" spans="1:12" x14ac:dyDescent="0.25">
      <c r="A152" s="45"/>
      <c r="B152" s="1" t="s">
        <v>31</v>
      </c>
      <c r="C152" s="1">
        <v>50</v>
      </c>
      <c r="D152" s="1">
        <v>3.8</v>
      </c>
      <c r="E152" s="1">
        <v>0.45</v>
      </c>
      <c r="F152" s="1">
        <v>24.85</v>
      </c>
      <c r="G152" s="1">
        <f t="shared" si="34"/>
        <v>118.65</v>
      </c>
      <c r="H152" s="36">
        <v>3</v>
      </c>
      <c r="K152">
        <v>78.75</v>
      </c>
    </row>
    <row r="153" spans="1:12" x14ac:dyDescent="0.25">
      <c r="A153" s="45"/>
      <c r="B153" s="1" t="s">
        <v>13</v>
      </c>
      <c r="C153" s="1">
        <v>200</v>
      </c>
      <c r="D153" s="1">
        <v>0</v>
      </c>
      <c r="E153" s="1">
        <v>0</v>
      </c>
      <c r="F153" s="1">
        <v>5.5</v>
      </c>
      <c r="G153" s="1">
        <f t="shared" si="34"/>
        <v>22</v>
      </c>
      <c r="H153" s="36">
        <v>392</v>
      </c>
    </row>
    <row r="154" spans="1:12" x14ac:dyDescent="0.25">
      <c r="A154" s="44" t="s">
        <v>14</v>
      </c>
      <c r="B154" s="44"/>
      <c r="C154" s="3">
        <f>C150+C151+C152+C153</f>
        <v>400</v>
      </c>
      <c r="D154" s="3">
        <f t="shared" ref="D154:G154" si="35">D150+D151+D152+D153</f>
        <v>9.7399999999999984</v>
      </c>
      <c r="E154" s="3">
        <f t="shared" si="35"/>
        <v>9.35</v>
      </c>
      <c r="F154" s="3">
        <f t="shared" si="35"/>
        <v>47.150000000000006</v>
      </c>
      <c r="G154" s="3">
        <f t="shared" si="35"/>
        <v>311.71000000000004</v>
      </c>
      <c r="H154" s="36"/>
    </row>
    <row r="155" spans="1:12" x14ac:dyDescent="0.25">
      <c r="A155" s="1" t="s">
        <v>17</v>
      </c>
      <c r="B155" s="1" t="s">
        <v>43</v>
      </c>
      <c r="C155" s="1">
        <v>100</v>
      </c>
      <c r="D155" s="1">
        <v>0.4</v>
      </c>
      <c r="E155" s="1">
        <v>0</v>
      </c>
      <c r="F155" s="1">
        <v>10.7</v>
      </c>
      <c r="G155" s="1">
        <f>D155*4+E155*9+F155*4</f>
        <v>44.4</v>
      </c>
      <c r="H155" s="36">
        <v>7</v>
      </c>
    </row>
    <row r="156" spans="1:12" x14ac:dyDescent="0.25">
      <c r="A156" s="44" t="s">
        <v>14</v>
      </c>
      <c r="B156" s="44"/>
      <c r="C156" s="3">
        <f>C155</f>
        <v>100</v>
      </c>
      <c r="D156" s="3">
        <f t="shared" ref="D156:G156" si="36">D155</f>
        <v>0.4</v>
      </c>
      <c r="E156" s="3">
        <f t="shared" si="36"/>
        <v>0</v>
      </c>
      <c r="F156" s="3">
        <f t="shared" si="36"/>
        <v>10.7</v>
      </c>
      <c r="G156" s="3">
        <f t="shared" si="36"/>
        <v>44.4</v>
      </c>
      <c r="H156" s="36"/>
    </row>
    <row r="157" spans="1:12" x14ac:dyDescent="0.25">
      <c r="A157" s="1"/>
      <c r="B157" s="1" t="s">
        <v>69</v>
      </c>
      <c r="C157" s="1">
        <v>180</v>
      </c>
      <c r="D157" s="1">
        <v>6.5</v>
      </c>
      <c r="E157" s="1">
        <v>2.4</v>
      </c>
      <c r="F157" s="1">
        <v>12</v>
      </c>
      <c r="G157" s="1">
        <f>D157*4+E157*9+F157*4</f>
        <v>95.6</v>
      </c>
      <c r="H157" s="36">
        <v>87</v>
      </c>
    </row>
    <row r="158" spans="1:12" x14ac:dyDescent="0.25">
      <c r="A158" s="1"/>
      <c r="B158" s="1" t="s">
        <v>70</v>
      </c>
      <c r="C158" s="1">
        <v>200</v>
      </c>
      <c r="D158" s="1">
        <v>10.199999999999999</v>
      </c>
      <c r="E158" s="1">
        <v>14.6</v>
      </c>
      <c r="F158" s="1">
        <v>16.600000000000001</v>
      </c>
      <c r="G158" s="1">
        <f t="shared" ref="G158:G161" si="37">D158*4+E158*9+F158*4</f>
        <v>238.6</v>
      </c>
      <c r="H158" s="36">
        <v>274</v>
      </c>
    </row>
    <row r="159" spans="1:12" x14ac:dyDescent="0.25">
      <c r="A159" s="1"/>
      <c r="B159" s="1" t="s">
        <v>114</v>
      </c>
      <c r="C159" s="1">
        <v>50</v>
      </c>
      <c r="D159" s="1">
        <v>1</v>
      </c>
      <c r="E159" s="1">
        <v>2</v>
      </c>
      <c r="F159" s="1">
        <v>9.6999999999999993</v>
      </c>
      <c r="G159" s="1">
        <f t="shared" si="37"/>
        <v>60.8</v>
      </c>
      <c r="H159" s="36">
        <v>50</v>
      </c>
    </row>
    <row r="160" spans="1:12" x14ac:dyDescent="0.25">
      <c r="A160" s="1"/>
      <c r="B160" s="1" t="s">
        <v>20</v>
      </c>
      <c r="C160" s="1">
        <v>50</v>
      </c>
      <c r="D160" s="1">
        <v>3.5</v>
      </c>
      <c r="E160" s="1">
        <v>0.55000000000000004</v>
      </c>
      <c r="F160" s="1">
        <v>20.149999999999999</v>
      </c>
      <c r="G160" s="1">
        <f t="shared" si="37"/>
        <v>99.55</v>
      </c>
      <c r="H160" s="36">
        <v>9</v>
      </c>
    </row>
    <row r="161" spans="1:12" x14ac:dyDescent="0.25">
      <c r="A161" s="1"/>
      <c r="B161" s="1" t="s">
        <v>72</v>
      </c>
      <c r="C161" s="1">
        <v>180</v>
      </c>
      <c r="D161" s="1">
        <v>0.6</v>
      </c>
      <c r="E161" s="1">
        <v>0</v>
      </c>
      <c r="F161" s="1">
        <v>14.5</v>
      </c>
      <c r="G161" s="1">
        <f t="shared" si="37"/>
        <v>60.4</v>
      </c>
      <c r="H161" s="36">
        <v>397</v>
      </c>
    </row>
    <row r="162" spans="1:12" x14ac:dyDescent="0.25">
      <c r="A162" s="44" t="s">
        <v>14</v>
      </c>
      <c r="B162" s="44"/>
      <c r="C162" s="3">
        <f>C157+C158+C159+C160+C161</f>
        <v>660</v>
      </c>
      <c r="D162" s="3">
        <f t="shared" ref="D162:G162" si="38">D157+D158+D159+D160+D161</f>
        <v>21.8</v>
      </c>
      <c r="E162" s="3">
        <f t="shared" si="38"/>
        <v>19.55</v>
      </c>
      <c r="F162" s="3">
        <f t="shared" si="38"/>
        <v>72.949999999999989</v>
      </c>
      <c r="G162" s="3">
        <f t="shared" si="38"/>
        <v>554.95000000000005</v>
      </c>
      <c r="H162" s="36"/>
    </row>
    <row r="163" spans="1:12" x14ac:dyDescent="0.25">
      <c r="A163" s="1"/>
      <c r="B163" s="1" t="s">
        <v>71</v>
      </c>
      <c r="C163" s="1">
        <v>80</v>
      </c>
      <c r="D163" s="1">
        <v>9.9</v>
      </c>
      <c r="E163" s="1">
        <v>10.199999999999999</v>
      </c>
      <c r="F163" s="1">
        <v>23.2</v>
      </c>
      <c r="G163" s="1">
        <f>D163*4+E163*9+F163*4</f>
        <v>224.2</v>
      </c>
      <c r="H163" s="36">
        <v>233</v>
      </c>
    </row>
    <row r="164" spans="1:12" x14ac:dyDescent="0.25">
      <c r="A164" s="1"/>
      <c r="B164" s="1" t="s">
        <v>113</v>
      </c>
      <c r="C164" s="1">
        <v>20</v>
      </c>
      <c r="D164" s="1">
        <v>0.3</v>
      </c>
      <c r="E164" s="1">
        <v>1</v>
      </c>
      <c r="F164" s="1">
        <v>2.7</v>
      </c>
      <c r="G164" s="1">
        <f>D164*4+E164*9+F164*4</f>
        <v>21</v>
      </c>
      <c r="H164" s="36">
        <v>351</v>
      </c>
    </row>
    <row r="165" spans="1:12" x14ac:dyDescent="0.25">
      <c r="A165" s="1"/>
      <c r="B165" s="1" t="s">
        <v>21</v>
      </c>
      <c r="C165" s="1">
        <v>180</v>
      </c>
      <c r="D165" s="1">
        <v>2.6</v>
      </c>
      <c r="E165" s="1">
        <v>3.1</v>
      </c>
      <c r="F165" s="1">
        <v>11.1</v>
      </c>
      <c r="G165" s="1">
        <f>D165*4+E165*9+F165*4</f>
        <v>82.7</v>
      </c>
      <c r="H165" s="36">
        <v>441</v>
      </c>
    </row>
    <row r="166" spans="1:12" x14ac:dyDescent="0.25">
      <c r="A166" s="44" t="s">
        <v>14</v>
      </c>
      <c r="B166" s="44"/>
      <c r="C166" s="3">
        <f>C163+C164+C165</f>
        <v>280</v>
      </c>
      <c r="D166" s="3">
        <f t="shared" ref="D166:G166" si="39">D163+D164+D165</f>
        <v>12.8</v>
      </c>
      <c r="E166" s="3">
        <f t="shared" si="39"/>
        <v>14.299999999999999</v>
      </c>
      <c r="F166" s="3">
        <f t="shared" si="39"/>
        <v>37</v>
      </c>
      <c r="G166" s="3">
        <f t="shared" si="39"/>
        <v>327.9</v>
      </c>
      <c r="H166" s="1"/>
    </row>
    <row r="167" spans="1:12" x14ac:dyDescent="0.25">
      <c r="A167" s="42" t="s">
        <v>27</v>
      </c>
      <c r="B167" s="51"/>
      <c r="C167" s="43"/>
      <c r="D167" s="3">
        <f>D154+D156+D162+D166</f>
        <v>44.739999999999995</v>
      </c>
      <c r="E167" s="3">
        <f t="shared" ref="E167:G167" si="40">E154+E156+E162+E166</f>
        <v>43.199999999999996</v>
      </c>
      <c r="F167" s="3">
        <f t="shared" si="40"/>
        <v>167.8</v>
      </c>
      <c r="G167" s="3">
        <f t="shared" si="40"/>
        <v>1238.96</v>
      </c>
      <c r="H167" s="1"/>
    </row>
    <row r="168" spans="1:12" x14ac:dyDescent="0.25">
      <c r="D168" s="26"/>
      <c r="E168" s="26"/>
      <c r="F168" s="26"/>
      <c r="G168" s="26"/>
    </row>
    <row r="169" spans="1:12" x14ac:dyDescent="0.25">
      <c r="A169" s="52" t="s">
        <v>0</v>
      </c>
      <c r="B169" s="52"/>
      <c r="C169" s="52"/>
      <c r="D169" s="52"/>
      <c r="E169" s="52"/>
      <c r="F169" s="52"/>
      <c r="G169" s="52"/>
      <c r="H169" s="52"/>
    </row>
    <row r="170" spans="1:12" x14ac:dyDescent="0.25">
      <c r="A170" s="53" t="s">
        <v>24</v>
      </c>
      <c r="B170" s="53"/>
      <c r="C170" s="53"/>
      <c r="D170" s="53"/>
      <c r="E170" s="53"/>
      <c r="F170" s="53"/>
      <c r="G170" s="53"/>
      <c r="H170" s="53"/>
    </row>
    <row r="171" spans="1:12" x14ac:dyDescent="0.25">
      <c r="A171" s="54" t="s">
        <v>1</v>
      </c>
      <c r="B171" s="54"/>
      <c r="C171" s="54"/>
      <c r="D171" s="54"/>
      <c r="E171" s="54"/>
      <c r="F171" s="54"/>
      <c r="G171" s="54"/>
      <c r="H171" s="54"/>
    </row>
    <row r="172" spans="1:12" x14ac:dyDescent="0.25">
      <c r="A172" s="54" t="s">
        <v>123</v>
      </c>
      <c r="B172" s="54"/>
      <c r="C172" s="54"/>
      <c r="D172" s="54"/>
      <c r="E172" s="54"/>
      <c r="F172" s="54"/>
      <c r="G172" s="54"/>
      <c r="H172" s="54"/>
    </row>
    <row r="173" spans="1:12" x14ac:dyDescent="0.25">
      <c r="A173" s="49" t="s">
        <v>73</v>
      </c>
      <c r="B173" s="49"/>
      <c r="C173" s="49"/>
      <c r="D173" s="49"/>
      <c r="E173" s="49"/>
      <c r="F173" s="49"/>
      <c r="G173" s="49"/>
      <c r="H173" s="49"/>
    </row>
    <row r="174" spans="1:12" x14ac:dyDescent="0.25">
      <c r="A174" s="55" t="s">
        <v>3</v>
      </c>
      <c r="B174" s="55" t="s">
        <v>4</v>
      </c>
      <c r="C174" s="55" t="s">
        <v>5</v>
      </c>
      <c r="D174" s="50" t="s">
        <v>6</v>
      </c>
      <c r="E174" s="50"/>
      <c r="F174" s="50"/>
      <c r="G174" s="55" t="s">
        <v>7</v>
      </c>
      <c r="H174" s="55" t="s">
        <v>8</v>
      </c>
      <c r="J174" t="s">
        <v>15</v>
      </c>
      <c r="K174">
        <v>21</v>
      </c>
      <c r="L174" s="4">
        <f>G180*78.75/G197</f>
        <v>20.227763793063211</v>
      </c>
    </row>
    <row r="175" spans="1:12" x14ac:dyDescent="0.25">
      <c r="A175" s="55"/>
      <c r="B175" s="55"/>
      <c r="C175" s="55"/>
      <c r="D175" s="1" t="s">
        <v>9</v>
      </c>
      <c r="E175" s="1" t="s">
        <v>10</v>
      </c>
      <c r="F175" s="1" t="s">
        <v>11</v>
      </c>
      <c r="G175" s="55"/>
      <c r="H175" s="55"/>
      <c r="J175" t="s">
        <v>17</v>
      </c>
      <c r="K175">
        <v>5.25</v>
      </c>
      <c r="L175" s="4">
        <f>G183*78.75/G197</f>
        <v>8.6913748991320681</v>
      </c>
    </row>
    <row r="176" spans="1:12" x14ac:dyDescent="0.25">
      <c r="A176" s="45" t="s">
        <v>15</v>
      </c>
      <c r="B176" s="1" t="s">
        <v>74</v>
      </c>
      <c r="C176" s="1">
        <v>140</v>
      </c>
      <c r="D176" s="1">
        <v>2.9</v>
      </c>
      <c r="E176" s="1">
        <v>4.8</v>
      </c>
      <c r="F176" s="1">
        <v>19.3</v>
      </c>
      <c r="G176" s="1">
        <f>D176*4+E176*9+F176*4</f>
        <v>132</v>
      </c>
      <c r="H176" s="36">
        <v>189</v>
      </c>
      <c r="J176" t="s">
        <v>22</v>
      </c>
      <c r="K176">
        <v>36.75</v>
      </c>
      <c r="L176" s="4">
        <f>G191*78.75/G197</f>
        <v>30.833655317045316</v>
      </c>
    </row>
    <row r="177" spans="1:12" x14ac:dyDescent="0.25">
      <c r="A177" s="45"/>
      <c r="B177" s="1" t="s">
        <v>30</v>
      </c>
      <c r="C177" s="1">
        <v>8</v>
      </c>
      <c r="D177" s="1">
        <v>4.8000000000000001E-2</v>
      </c>
      <c r="E177" s="1">
        <v>6.6</v>
      </c>
      <c r="F177" s="1">
        <v>7.1999999999999995E-2</v>
      </c>
      <c r="G177" s="1">
        <f t="shared" ref="G177:G179" si="41">D177*4+E177*9+F177*4</f>
        <v>59.879999999999995</v>
      </c>
      <c r="H177" s="36">
        <v>13</v>
      </c>
      <c r="J177" t="s">
        <v>26</v>
      </c>
      <c r="K177">
        <v>15.75</v>
      </c>
      <c r="L177" s="4">
        <f>G196*78.75/G197</f>
        <v>18.997205990759401</v>
      </c>
    </row>
    <row r="178" spans="1:12" x14ac:dyDescent="0.25">
      <c r="A178" s="45"/>
      <c r="B178" s="1" t="s">
        <v>31</v>
      </c>
      <c r="C178" s="1">
        <v>55</v>
      </c>
      <c r="D178" s="1">
        <v>4.18</v>
      </c>
      <c r="E178" s="1">
        <v>0.495</v>
      </c>
      <c r="F178" s="1">
        <v>27.335000000000001</v>
      </c>
      <c r="G178" s="1">
        <f t="shared" si="41"/>
        <v>130.51499999999999</v>
      </c>
      <c r="H178" s="36">
        <v>3</v>
      </c>
      <c r="K178">
        <v>78.75</v>
      </c>
    </row>
    <row r="179" spans="1:12" x14ac:dyDescent="0.25">
      <c r="A179" s="45"/>
      <c r="B179" s="8" t="s">
        <v>42</v>
      </c>
      <c r="C179" s="1">
        <v>200</v>
      </c>
      <c r="D179" s="1">
        <v>0.2</v>
      </c>
      <c r="E179" s="1">
        <v>0</v>
      </c>
      <c r="F179" s="1">
        <v>10</v>
      </c>
      <c r="G179" s="1">
        <f t="shared" si="41"/>
        <v>40.799999999999997</v>
      </c>
      <c r="H179" s="36">
        <v>393</v>
      </c>
    </row>
    <row r="180" spans="1:12" x14ac:dyDescent="0.25">
      <c r="A180" s="44" t="s">
        <v>14</v>
      </c>
      <c r="B180" s="44"/>
      <c r="C180" s="3">
        <f>SUM(C176:C179)</f>
        <v>403</v>
      </c>
      <c r="D180" s="3">
        <f t="shared" ref="D180:G180" si="42">SUM(D176:D179)</f>
        <v>7.3280000000000003</v>
      </c>
      <c r="E180" s="3">
        <f t="shared" si="42"/>
        <v>11.894999999999998</v>
      </c>
      <c r="F180" s="3">
        <f t="shared" si="42"/>
        <v>56.707000000000001</v>
      </c>
      <c r="G180" s="3">
        <f t="shared" si="42"/>
        <v>363.19499999999999</v>
      </c>
      <c r="H180" s="36"/>
    </row>
    <row r="181" spans="1:12" x14ac:dyDescent="0.25">
      <c r="A181" s="1"/>
      <c r="B181" s="1" t="s">
        <v>49</v>
      </c>
      <c r="C181" s="1">
        <v>180</v>
      </c>
      <c r="D181" s="1">
        <v>5.22</v>
      </c>
      <c r="E181" s="1">
        <v>4.5</v>
      </c>
      <c r="F181" s="1">
        <v>7.56</v>
      </c>
      <c r="G181" s="1">
        <f>D181*4+E181*9+F181*4</f>
        <v>91.61999999999999</v>
      </c>
      <c r="H181" s="36">
        <v>435</v>
      </c>
    </row>
    <row r="182" spans="1:12" x14ac:dyDescent="0.25">
      <c r="A182" s="1"/>
      <c r="B182" s="1" t="s">
        <v>75</v>
      </c>
      <c r="C182" s="1">
        <v>20</v>
      </c>
      <c r="D182" s="1">
        <v>2.14</v>
      </c>
      <c r="E182" s="1">
        <v>3.1239999999999997</v>
      </c>
      <c r="F182" s="1">
        <v>6.94</v>
      </c>
      <c r="G182" s="1">
        <f>D182*4+E182*9+F182*4</f>
        <v>64.435999999999993</v>
      </c>
      <c r="H182" s="36">
        <v>52</v>
      </c>
    </row>
    <row r="183" spans="1:12" x14ac:dyDescent="0.25">
      <c r="A183" s="42" t="s">
        <v>14</v>
      </c>
      <c r="B183" s="43"/>
      <c r="C183" s="3">
        <f>C181+C182</f>
        <v>200</v>
      </c>
      <c r="D183" s="3">
        <f t="shared" ref="D183:F183" si="43">D181+D182</f>
        <v>7.3599999999999994</v>
      </c>
      <c r="E183" s="3">
        <f t="shared" si="43"/>
        <v>7.6239999999999997</v>
      </c>
      <c r="F183" s="3">
        <f t="shared" si="43"/>
        <v>14.5</v>
      </c>
      <c r="G183" s="3">
        <f>D183*4+E183*9+F183*4</f>
        <v>156.05599999999998</v>
      </c>
      <c r="H183" s="36"/>
    </row>
    <row r="184" spans="1:12" ht="29.25" customHeight="1" x14ac:dyDescent="0.25">
      <c r="A184" s="1"/>
      <c r="B184" s="2" t="s">
        <v>76</v>
      </c>
      <c r="C184" s="1">
        <v>180</v>
      </c>
      <c r="D184" s="1">
        <v>2.9</v>
      </c>
      <c r="E184" s="1">
        <v>5</v>
      </c>
      <c r="F184" s="1">
        <v>5</v>
      </c>
      <c r="G184" s="1">
        <f>D184*4+E184*9+F184*4</f>
        <v>76.599999999999994</v>
      </c>
      <c r="H184" s="36">
        <v>88</v>
      </c>
    </row>
    <row r="185" spans="1:12" x14ac:dyDescent="0.25">
      <c r="A185" s="1"/>
      <c r="B185" s="1" t="s">
        <v>45</v>
      </c>
      <c r="C185" s="1">
        <v>130</v>
      </c>
      <c r="D185" s="1">
        <v>2.1</v>
      </c>
      <c r="E185" s="1">
        <v>3.9</v>
      </c>
      <c r="F185" s="1">
        <v>17.7</v>
      </c>
      <c r="G185" s="1">
        <f t="shared" ref="G185:G190" si="44">D185*4+E185*9+F185*4</f>
        <v>114.3</v>
      </c>
      <c r="H185" s="36">
        <v>335</v>
      </c>
    </row>
    <row r="186" spans="1:12" x14ac:dyDescent="0.25">
      <c r="A186" s="1"/>
      <c r="B186" s="1" t="s">
        <v>77</v>
      </c>
      <c r="C186" s="1">
        <v>70</v>
      </c>
      <c r="D186" s="1">
        <v>5</v>
      </c>
      <c r="E186" s="1">
        <v>13.2</v>
      </c>
      <c r="F186" s="1">
        <v>11.8</v>
      </c>
      <c r="G186" s="1">
        <f t="shared" si="44"/>
        <v>186</v>
      </c>
      <c r="H186" s="36">
        <v>290</v>
      </c>
    </row>
    <row r="187" spans="1:12" x14ac:dyDescent="0.25">
      <c r="A187" s="1"/>
      <c r="B187" s="1" t="s">
        <v>78</v>
      </c>
      <c r="C187" s="1">
        <v>20</v>
      </c>
      <c r="D187" s="1">
        <v>0.28000000000000003</v>
      </c>
      <c r="E187" s="1">
        <v>0.79</v>
      </c>
      <c r="F187" s="1">
        <v>1.27</v>
      </c>
      <c r="G187" s="1">
        <f t="shared" si="44"/>
        <v>13.31</v>
      </c>
      <c r="H187" s="36">
        <v>371</v>
      </c>
    </row>
    <row r="188" spans="1:12" x14ac:dyDescent="0.25">
      <c r="A188" s="1"/>
      <c r="B188" s="1" t="s">
        <v>55</v>
      </c>
      <c r="C188" s="1">
        <v>50</v>
      </c>
      <c r="D188" s="1">
        <v>0.5</v>
      </c>
      <c r="E188" s="17">
        <v>0</v>
      </c>
      <c r="F188" s="17">
        <v>1.1666666666666667</v>
      </c>
      <c r="G188" s="17">
        <f t="shared" si="44"/>
        <v>6.666666666666667</v>
      </c>
      <c r="H188" s="36">
        <v>20</v>
      </c>
    </row>
    <row r="189" spans="1:12" x14ac:dyDescent="0.25">
      <c r="A189" s="1"/>
      <c r="B189" s="1" t="s">
        <v>20</v>
      </c>
      <c r="C189" s="1">
        <v>50</v>
      </c>
      <c r="D189" s="1">
        <v>3.5</v>
      </c>
      <c r="E189" s="17">
        <v>0.55000000000000004</v>
      </c>
      <c r="F189" s="17">
        <v>20.149999999999999</v>
      </c>
      <c r="G189" s="17">
        <f t="shared" si="44"/>
        <v>99.55</v>
      </c>
      <c r="H189" s="36">
        <v>9</v>
      </c>
    </row>
    <row r="190" spans="1:12" x14ac:dyDescent="0.25">
      <c r="A190" s="1"/>
      <c r="B190" s="1" t="s">
        <v>56</v>
      </c>
      <c r="C190" s="1">
        <v>180</v>
      </c>
      <c r="D190" s="1">
        <v>0.5</v>
      </c>
      <c r="E190" s="17">
        <v>0</v>
      </c>
      <c r="F190" s="17">
        <v>13.8</v>
      </c>
      <c r="G190" s="17">
        <f t="shared" si="44"/>
        <v>57.2</v>
      </c>
      <c r="H190" s="36">
        <v>432</v>
      </c>
    </row>
    <row r="191" spans="1:12" x14ac:dyDescent="0.25">
      <c r="A191" s="42" t="s">
        <v>14</v>
      </c>
      <c r="B191" s="43"/>
      <c r="C191" s="3">
        <f>C184+C185+C186+C187+C188+C189+C190</f>
        <v>680</v>
      </c>
      <c r="D191" s="3">
        <f t="shared" ref="D191:G191" si="45">D184+D185+D186+D187+D188+D189+D190</f>
        <v>14.78</v>
      </c>
      <c r="E191" s="5">
        <f t="shared" si="45"/>
        <v>23.44</v>
      </c>
      <c r="F191" s="5">
        <f t="shared" si="45"/>
        <v>70.88666666666667</v>
      </c>
      <c r="G191" s="5">
        <f t="shared" si="45"/>
        <v>553.62666666666667</v>
      </c>
      <c r="H191" s="36"/>
    </row>
    <row r="192" spans="1:12" x14ac:dyDescent="0.25">
      <c r="A192" s="1"/>
      <c r="B192" s="1" t="s">
        <v>79</v>
      </c>
      <c r="C192" s="1">
        <v>180</v>
      </c>
      <c r="D192" s="1">
        <v>3</v>
      </c>
      <c r="E192" s="17">
        <v>2.8</v>
      </c>
      <c r="F192" s="17">
        <v>13.3</v>
      </c>
      <c r="G192" s="17">
        <f>D192*4+E192*9+F192*4</f>
        <v>90.4</v>
      </c>
      <c r="H192" s="36">
        <v>82</v>
      </c>
    </row>
    <row r="193" spans="1:12" x14ac:dyDescent="0.25">
      <c r="A193" s="1"/>
      <c r="B193" s="1" t="s">
        <v>80</v>
      </c>
      <c r="C193" s="1">
        <v>30</v>
      </c>
      <c r="D193" s="1">
        <v>3.5</v>
      </c>
      <c r="E193" s="17">
        <v>3.6</v>
      </c>
      <c r="F193" s="17">
        <v>22.1</v>
      </c>
      <c r="G193" s="17">
        <f t="shared" ref="G193:G196" si="46">D193*4+E193*9+F193*4</f>
        <v>134.80000000000001</v>
      </c>
      <c r="H193" s="36">
        <v>471</v>
      </c>
    </row>
    <row r="194" spans="1:12" x14ac:dyDescent="0.25">
      <c r="A194" s="1"/>
      <c r="B194" s="1" t="s">
        <v>81</v>
      </c>
      <c r="C194" s="1">
        <v>100</v>
      </c>
      <c r="D194" s="1">
        <v>0.9</v>
      </c>
      <c r="E194" s="17">
        <v>0</v>
      </c>
      <c r="F194" s="17">
        <v>8.4</v>
      </c>
      <c r="G194" s="17">
        <f t="shared" si="46"/>
        <v>37.200000000000003</v>
      </c>
      <c r="H194" s="36">
        <v>1</v>
      </c>
    </row>
    <row r="195" spans="1:12" x14ac:dyDescent="0.25">
      <c r="A195" s="1"/>
      <c r="B195" s="1" t="s">
        <v>32</v>
      </c>
      <c r="C195" s="1">
        <v>180</v>
      </c>
      <c r="D195" s="1">
        <v>1.6</v>
      </c>
      <c r="E195" s="17">
        <v>1.1000000000000001</v>
      </c>
      <c r="F195" s="17">
        <v>15.6</v>
      </c>
      <c r="G195" s="17">
        <f t="shared" si="46"/>
        <v>78.7</v>
      </c>
      <c r="H195" s="36">
        <v>402</v>
      </c>
    </row>
    <row r="196" spans="1:12" x14ac:dyDescent="0.25">
      <c r="A196" s="3" t="s">
        <v>14</v>
      </c>
      <c r="B196" s="3"/>
      <c r="C196" s="3">
        <f>SUM(C192:C195)</f>
        <v>490</v>
      </c>
      <c r="D196" s="3">
        <f t="shared" ref="D196:F196" si="47">SUM(D192:D195)</f>
        <v>9</v>
      </c>
      <c r="E196" s="5">
        <f t="shared" si="47"/>
        <v>7.5</v>
      </c>
      <c r="F196" s="5">
        <f t="shared" si="47"/>
        <v>59.400000000000006</v>
      </c>
      <c r="G196" s="5">
        <f t="shared" si="46"/>
        <v>341.1</v>
      </c>
      <c r="H196" s="1"/>
    </row>
    <row r="197" spans="1:12" x14ac:dyDescent="0.25">
      <c r="A197" s="42" t="s">
        <v>27</v>
      </c>
      <c r="B197" s="51"/>
      <c r="C197" s="43"/>
      <c r="D197" s="3">
        <f>D180+D183+D191+D196</f>
        <v>38.467999999999996</v>
      </c>
      <c r="E197" s="5">
        <f t="shared" ref="E197:G197" si="48">E180+E183+E191+E196</f>
        <v>50.459000000000003</v>
      </c>
      <c r="F197" s="5">
        <f t="shared" si="48"/>
        <v>201.49366666666666</v>
      </c>
      <c r="G197" s="5">
        <f t="shared" si="48"/>
        <v>1413.9776666666667</v>
      </c>
      <c r="H197" s="1"/>
    </row>
    <row r="198" spans="1:12" x14ac:dyDescent="0.25">
      <c r="D198" s="26"/>
      <c r="E198" s="26"/>
      <c r="F198" s="26"/>
      <c r="G198" s="26"/>
    </row>
    <row r="199" spans="1:12" x14ac:dyDescent="0.25">
      <c r="A199" s="52" t="s">
        <v>0</v>
      </c>
      <c r="B199" s="52"/>
      <c r="C199" s="52"/>
      <c r="D199" s="52"/>
      <c r="E199" s="52"/>
      <c r="F199" s="52"/>
      <c r="G199" s="52"/>
      <c r="H199" s="52"/>
    </row>
    <row r="200" spans="1:12" x14ac:dyDescent="0.25">
      <c r="A200" s="53" t="s">
        <v>24</v>
      </c>
      <c r="B200" s="53"/>
      <c r="C200" s="53"/>
      <c r="D200" s="53"/>
      <c r="E200" s="53"/>
      <c r="F200" s="53"/>
      <c r="G200" s="53"/>
      <c r="H200" s="53"/>
    </row>
    <row r="201" spans="1:12" x14ac:dyDescent="0.25">
      <c r="A201" s="54" t="s">
        <v>1</v>
      </c>
      <c r="B201" s="54"/>
      <c r="C201" s="54"/>
      <c r="D201" s="54"/>
      <c r="E201" s="54"/>
      <c r="F201" s="54"/>
      <c r="G201" s="54"/>
      <c r="H201" s="54"/>
    </row>
    <row r="202" spans="1:12" x14ac:dyDescent="0.25">
      <c r="A202" s="54" t="s">
        <v>123</v>
      </c>
      <c r="B202" s="54"/>
      <c r="C202" s="54"/>
      <c r="D202" s="54"/>
      <c r="E202" s="54"/>
      <c r="F202" s="54"/>
      <c r="G202" s="54"/>
      <c r="H202" s="54"/>
    </row>
    <row r="203" spans="1:12" x14ac:dyDescent="0.25">
      <c r="A203" s="49" t="s">
        <v>82</v>
      </c>
      <c r="B203" s="49"/>
      <c r="C203" s="49"/>
      <c r="D203" s="49"/>
      <c r="E203" s="49"/>
      <c r="F203" s="49"/>
      <c r="G203" s="49"/>
      <c r="H203" s="49"/>
    </row>
    <row r="204" spans="1:12" x14ac:dyDescent="0.25">
      <c r="A204" s="55" t="s">
        <v>3</v>
      </c>
      <c r="B204" s="55" t="s">
        <v>4</v>
      </c>
      <c r="C204" s="55" t="s">
        <v>5</v>
      </c>
      <c r="D204" s="50" t="s">
        <v>6</v>
      </c>
      <c r="E204" s="50"/>
      <c r="F204" s="50"/>
      <c r="G204" s="55" t="s">
        <v>7</v>
      </c>
      <c r="H204" s="55" t="s">
        <v>8</v>
      </c>
      <c r="J204" t="s">
        <v>15</v>
      </c>
      <c r="K204">
        <v>21</v>
      </c>
      <c r="L204">
        <f>G209*78.75/G222</f>
        <v>21.080223613479287</v>
      </c>
    </row>
    <row r="205" spans="1:12" x14ac:dyDescent="0.25">
      <c r="A205" s="55"/>
      <c r="B205" s="55"/>
      <c r="C205" s="55"/>
      <c r="D205" s="1" t="s">
        <v>9</v>
      </c>
      <c r="E205" s="1" t="s">
        <v>10</v>
      </c>
      <c r="F205" s="1" t="s">
        <v>11</v>
      </c>
      <c r="G205" s="55"/>
      <c r="H205" s="55"/>
      <c r="J205" t="s">
        <v>17</v>
      </c>
      <c r="K205">
        <v>5.25</v>
      </c>
      <c r="L205">
        <f>G211*78.75/G222</f>
        <v>2.2755079462182248</v>
      </c>
    </row>
    <row r="206" spans="1:12" x14ac:dyDescent="0.25">
      <c r="A206" s="1"/>
      <c r="B206" s="1" t="s">
        <v>83</v>
      </c>
      <c r="C206" s="1">
        <v>180</v>
      </c>
      <c r="D206" s="1">
        <v>9.8000000000000007</v>
      </c>
      <c r="E206" s="1">
        <v>10</v>
      </c>
      <c r="F206" s="1">
        <v>38.6</v>
      </c>
      <c r="G206" s="1">
        <f>D206*4+E206*9+F206*4</f>
        <v>283.60000000000002</v>
      </c>
      <c r="H206" s="36">
        <v>210</v>
      </c>
      <c r="J206" t="s">
        <v>22</v>
      </c>
      <c r="K206">
        <v>36.75</v>
      </c>
      <c r="L206">
        <f>G217*78.75/G222</f>
        <v>37.855432193572739</v>
      </c>
    </row>
    <row r="207" spans="1:12" x14ac:dyDescent="0.25">
      <c r="A207" s="1"/>
      <c r="B207" s="1" t="s">
        <v>31</v>
      </c>
      <c r="C207" s="1">
        <v>40</v>
      </c>
      <c r="D207" s="1">
        <v>3.04</v>
      </c>
      <c r="E207" s="1">
        <v>0.36</v>
      </c>
      <c r="F207" s="1">
        <v>19.88</v>
      </c>
      <c r="G207" s="1">
        <f t="shared" ref="G207:G221" si="49">D207*4+E207*9+F207*4</f>
        <v>94.92</v>
      </c>
      <c r="H207" s="36">
        <v>3</v>
      </c>
      <c r="J207" t="s">
        <v>26</v>
      </c>
      <c r="K207">
        <v>15.75</v>
      </c>
      <c r="L207">
        <f>G221*78.75/G222</f>
        <v>17.538836246729748</v>
      </c>
    </row>
    <row r="208" spans="1:12" x14ac:dyDescent="0.25">
      <c r="A208" s="1"/>
      <c r="B208" s="1" t="s">
        <v>13</v>
      </c>
      <c r="C208" s="1">
        <v>180</v>
      </c>
      <c r="D208" s="1">
        <v>0</v>
      </c>
      <c r="E208" s="1">
        <v>0</v>
      </c>
      <c r="F208" s="1">
        <v>8.1999999999999993</v>
      </c>
      <c r="G208" s="1">
        <f t="shared" si="49"/>
        <v>32.799999999999997</v>
      </c>
      <c r="H208" s="36">
        <v>392</v>
      </c>
      <c r="K208">
        <v>78.75</v>
      </c>
    </row>
    <row r="209" spans="1:8" x14ac:dyDescent="0.25">
      <c r="A209" s="42" t="s">
        <v>14</v>
      </c>
      <c r="B209" s="43"/>
      <c r="C209" s="3">
        <f>C206+C207+C208</f>
        <v>400</v>
      </c>
      <c r="D209" s="3">
        <f t="shared" ref="D209:F209" si="50">D206+D207+D208</f>
        <v>12.84</v>
      </c>
      <c r="E209" s="3">
        <f t="shared" si="50"/>
        <v>10.36</v>
      </c>
      <c r="F209" s="3">
        <f t="shared" si="50"/>
        <v>66.680000000000007</v>
      </c>
      <c r="G209" s="3">
        <f t="shared" si="49"/>
        <v>411.32000000000005</v>
      </c>
      <c r="H209" s="36"/>
    </row>
    <row r="210" spans="1:8" x14ac:dyDescent="0.25">
      <c r="A210" s="1"/>
      <c r="B210" s="1" t="s">
        <v>43</v>
      </c>
      <c r="C210" s="1">
        <v>100</v>
      </c>
      <c r="D210" s="1">
        <v>0.4</v>
      </c>
      <c r="E210" s="1">
        <v>0</v>
      </c>
      <c r="F210" s="1">
        <v>10.7</v>
      </c>
      <c r="G210" s="1">
        <f t="shared" si="49"/>
        <v>44.4</v>
      </c>
      <c r="H210" s="36">
        <v>7</v>
      </c>
    </row>
    <row r="211" spans="1:8" x14ac:dyDescent="0.25">
      <c r="A211" s="42" t="s">
        <v>14</v>
      </c>
      <c r="B211" s="43"/>
      <c r="C211" s="3">
        <f>C210</f>
        <v>100</v>
      </c>
      <c r="D211" s="3">
        <f t="shared" ref="D211:F211" si="51">D210</f>
        <v>0.4</v>
      </c>
      <c r="E211" s="3">
        <f t="shared" si="51"/>
        <v>0</v>
      </c>
      <c r="F211" s="3">
        <f t="shared" si="51"/>
        <v>10.7</v>
      </c>
      <c r="G211" s="3">
        <f t="shared" si="49"/>
        <v>44.4</v>
      </c>
      <c r="H211" s="36"/>
    </row>
    <row r="212" spans="1:8" x14ac:dyDescent="0.25">
      <c r="A212" s="1"/>
      <c r="B212" s="1" t="s">
        <v>86</v>
      </c>
      <c r="C212" s="1">
        <v>185</v>
      </c>
      <c r="D212" s="1">
        <v>3.8</v>
      </c>
      <c r="E212" s="1">
        <v>5.6</v>
      </c>
      <c r="F212" s="1">
        <v>8.9</v>
      </c>
      <c r="G212" s="1">
        <f t="shared" si="49"/>
        <v>101.19999999999999</v>
      </c>
      <c r="H212" s="36">
        <v>56</v>
      </c>
    </row>
    <row r="213" spans="1:8" x14ac:dyDescent="0.25">
      <c r="A213" s="1"/>
      <c r="B213" s="1" t="s">
        <v>84</v>
      </c>
      <c r="C213" s="1">
        <v>200</v>
      </c>
      <c r="D213" s="1">
        <v>10.199999999999999</v>
      </c>
      <c r="E213" s="1">
        <v>28</v>
      </c>
      <c r="F213" s="1">
        <v>39.700000000000003</v>
      </c>
      <c r="G213" s="1">
        <f t="shared" si="49"/>
        <v>451.6</v>
      </c>
      <c r="H213" s="36">
        <v>266</v>
      </c>
    </row>
    <row r="214" spans="1:8" x14ac:dyDescent="0.25">
      <c r="A214" s="1"/>
      <c r="B214" s="1" t="s">
        <v>85</v>
      </c>
      <c r="C214" s="1">
        <v>50</v>
      </c>
      <c r="D214" s="1">
        <v>0.7</v>
      </c>
      <c r="E214" s="1">
        <v>4.2</v>
      </c>
      <c r="F214" s="1">
        <v>3.5</v>
      </c>
      <c r="G214" s="1">
        <f t="shared" si="49"/>
        <v>54.6</v>
      </c>
      <c r="H214" s="36">
        <v>51</v>
      </c>
    </row>
    <row r="215" spans="1:8" x14ac:dyDescent="0.25">
      <c r="A215" s="1"/>
      <c r="B215" s="1" t="s">
        <v>20</v>
      </c>
      <c r="C215" s="1">
        <v>40</v>
      </c>
      <c r="D215" s="1">
        <v>2.8</v>
      </c>
      <c r="E215" s="1">
        <v>0.44</v>
      </c>
      <c r="F215" s="1">
        <v>16.12</v>
      </c>
      <c r="G215" s="1">
        <f t="shared" si="49"/>
        <v>79.64</v>
      </c>
      <c r="H215" s="36">
        <v>9</v>
      </c>
    </row>
    <row r="216" spans="1:8" x14ac:dyDescent="0.25">
      <c r="A216" s="1"/>
      <c r="B216" s="1" t="s">
        <v>87</v>
      </c>
      <c r="C216" s="1">
        <v>180</v>
      </c>
      <c r="D216" s="1">
        <v>0.1</v>
      </c>
      <c r="E216" s="1">
        <v>0</v>
      </c>
      <c r="F216" s="1">
        <v>12.8</v>
      </c>
      <c r="G216" s="1">
        <f t="shared" si="49"/>
        <v>51.6</v>
      </c>
      <c r="H216" s="36">
        <v>397</v>
      </c>
    </row>
    <row r="217" spans="1:8" x14ac:dyDescent="0.25">
      <c r="A217" s="42" t="s">
        <v>14</v>
      </c>
      <c r="B217" s="43"/>
      <c r="C217" s="3">
        <f>C212+C213+C214+C215+C216</f>
        <v>655</v>
      </c>
      <c r="D217" s="3">
        <f t="shared" ref="D217:F217" si="52">D212+D213+D214+D215+D216</f>
        <v>17.600000000000001</v>
      </c>
      <c r="E217" s="3">
        <f t="shared" si="52"/>
        <v>38.24</v>
      </c>
      <c r="F217" s="3">
        <f t="shared" si="52"/>
        <v>81.02</v>
      </c>
      <c r="G217" s="3">
        <f t="shared" si="49"/>
        <v>738.6400000000001</v>
      </c>
      <c r="H217" s="36"/>
    </row>
    <row r="218" spans="1:8" x14ac:dyDescent="0.25">
      <c r="A218" s="1"/>
      <c r="B218" s="1" t="s">
        <v>139</v>
      </c>
      <c r="C218" s="1">
        <v>150</v>
      </c>
      <c r="D218" s="1">
        <v>3.5</v>
      </c>
      <c r="E218" s="1">
        <v>5.8</v>
      </c>
      <c r="F218" s="1">
        <v>20.7</v>
      </c>
      <c r="G218" s="1">
        <f t="shared" si="49"/>
        <v>149</v>
      </c>
      <c r="H218" s="36">
        <v>35</v>
      </c>
    </row>
    <row r="219" spans="1:8" x14ac:dyDescent="0.25">
      <c r="A219" s="1"/>
      <c r="B219" s="1" t="s">
        <v>31</v>
      </c>
      <c r="C219" s="1">
        <v>40</v>
      </c>
      <c r="D219" s="1">
        <v>3.04</v>
      </c>
      <c r="E219" s="1">
        <v>0.36</v>
      </c>
      <c r="F219" s="1">
        <v>19.88</v>
      </c>
      <c r="G219" s="1">
        <f t="shared" si="49"/>
        <v>94.92</v>
      </c>
      <c r="H219" s="36">
        <v>3</v>
      </c>
    </row>
    <row r="220" spans="1:8" x14ac:dyDescent="0.25">
      <c r="A220" s="1"/>
      <c r="B220" s="1" t="s">
        <v>21</v>
      </c>
      <c r="C220" s="1">
        <v>180</v>
      </c>
      <c r="D220" s="1">
        <v>2.6</v>
      </c>
      <c r="E220" s="1">
        <v>3.1</v>
      </c>
      <c r="F220" s="1">
        <v>15</v>
      </c>
      <c r="G220" s="1">
        <f t="shared" si="49"/>
        <v>98.300000000000011</v>
      </c>
      <c r="H220" s="36">
        <v>438</v>
      </c>
    </row>
    <row r="221" spans="1:8" x14ac:dyDescent="0.25">
      <c r="A221" s="42" t="s">
        <v>14</v>
      </c>
      <c r="B221" s="43"/>
      <c r="C221" s="3">
        <f>C218+C219+C220</f>
        <v>370</v>
      </c>
      <c r="D221" s="3">
        <f t="shared" ref="D221:F221" si="53">D218+D219+D220</f>
        <v>9.14</v>
      </c>
      <c r="E221" s="3">
        <f t="shared" si="53"/>
        <v>9.26</v>
      </c>
      <c r="F221" s="3">
        <f t="shared" si="53"/>
        <v>55.58</v>
      </c>
      <c r="G221" s="3">
        <f t="shared" si="49"/>
        <v>342.22</v>
      </c>
      <c r="H221" s="1"/>
    </row>
    <row r="222" spans="1:8" x14ac:dyDescent="0.25">
      <c r="A222" s="42" t="s">
        <v>27</v>
      </c>
      <c r="B222" s="51"/>
      <c r="C222" s="43"/>
      <c r="D222" s="3">
        <f>D209+D211+D217+D221</f>
        <v>39.980000000000004</v>
      </c>
      <c r="E222" s="3">
        <f t="shared" ref="E222:G222" si="54">E209+E211+E217+E221</f>
        <v>57.86</v>
      </c>
      <c r="F222" s="3">
        <f t="shared" si="54"/>
        <v>213.98000000000002</v>
      </c>
      <c r="G222" s="3">
        <f t="shared" si="54"/>
        <v>1536.5800000000002</v>
      </c>
      <c r="H222" s="1"/>
    </row>
    <row r="223" spans="1:8" x14ac:dyDescent="0.25">
      <c r="D223" s="26"/>
      <c r="E223" s="26"/>
      <c r="F223" s="26"/>
      <c r="G223" s="26"/>
    </row>
    <row r="224" spans="1:8" x14ac:dyDescent="0.25">
      <c r="A224" s="52" t="s">
        <v>0</v>
      </c>
      <c r="B224" s="52"/>
      <c r="C224" s="52"/>
      <c r="D224" s="52"/>
      <c r="E224" s="52"/>
      <c r="F224" s="52"/>
      <c r="G224" s="52"/>
      <c r="H224" s="52"/>
    </row>
    <row r="225" spans="1:12" x14ac:dyDescent="0.25">
      <c r="A225" s="53" t="s">
        <v>24</v>
      </c>
      <c r="B225" s="53"/>
      <c r="C225" s="53"/>
      <c r="D225" s="53"/>
      <c r="E225" s="53"/>
      <c r="F225" s="53"/>
      <c r="G225" s="53"/>
      <c r="H225" s="53"/>
    </row>
    <row r="226" spans="1:12" x14ac:dyDescent="0.25">
      <c r="A226" s="54" t="s">
        <v>1</v>
      </c>
      <c r="B226" s="54"/>
      <c r="C226" s="54"/>
      <c r="D226" s="54"/>
      <c r="E226" s="54"/>
      <c r="F226" s="54"/>
      <c r="G226" s="54"/>
      <c r="H226" s="54"/>
    </row>
    <row r="227" spans="1:12" x14ac:dyDescent="0.25">
      <c r="A227" s="54" t="s">
        <v>123</v>
      </c>
      <c r="B227" s="54"/>
      <c r="C227" s="54"/>
      <c r="D227" s="54"/>
      <c r="E227" s="54"/>
      <c r="F227" s="54"/>
      <c r="G227" s="54"/>
      <c r="H227" s="54"/>
    </row>
    <row r="228" spans="1:12" x14ac:dyDescent="0.25">
      <c r="A228" s="49" t="s">
        <v>88</v>
      </c>
      <c r="B228" s="49"/>
      <c r="C228" s="49"/>
      <c r="D228" s="49"/>
      <c r="E228" s="49"/>
      <c r="F228" s="49"/>
      <c r="G228" s="49"/>
      <c r="H228" s="49"/>
    </row>
    <row r="229" spans="1:12" x14ac:dyDescent="0.25">
      <c r="A229" s="55" t="s">
        <v>3</v>
      </c>
      <c r="B229" s="55" t="s">
        <v>4</v>
      </c>
      <c r="C229" s="55" t="s">
        <v>5</v>
      </c>
      <c r="D229" s="50" t="s">
        <v>6</v>
      </c>
      <c r="E229" s="50"/>
      <c r="F229" s="50"/>
      <c r="G229" s="55" t="s">
        <v>7</v>
      </c>
      <c r="H229" s="55" t="s">
        <v>8</v>
      </c>
      <c r="J229" t="s">
        <v>15</v>
      </c>
      <c r="K229">
        <v>21</v>
      </c>
      <c r="L229">
        <f>G235*78.75/G250</f>
        <v>19.466932907348244</v>
      </c>
    </row>
    <row r="230" spans="1:12" x14ac:dyDescent="0.25">
      <c r="A230" s="55"/>
      <c r="B230" s="55"/>
      <c r="C230" s="55"/>
      <c r="D230" s="1" t="s">
        <v>9</v>
      </c>
      <c r="E230" s="1" t="s">
        <v>10</v>
      </c>
      <c r="F230" s="1" t="s">
        <v>11</v>
      </c>
      <c r="G230" s="55"/>
      <c r="H230" s="55"/>
      <c r="J230" t="s">
        <v>17</v>
      </c>
      <c r="K230">
        <v>5.25</v>
      </c>
      <c r="L230">
        <f>G238*78.75/G250</f>
        <v>10.55006144015729</v>
      </c>
    </row>
    <row r="231" spans="1:12" x14ac:dyDescent="0.25">
      <c r="A231" s="45" t="s">
        <v>15</v>
      </c>
      <c r="B231" s="1" t="s">
        <v>89</v>
      </c>
      <c r="C231" s="1">
        <v>140</v>
      </c>
      <c r="D231" s="1">
        <v>3</v>
      </c>
      <c r="E231" s="1">
        <v>5.2</v>
      </c>
      <c r="F231" s="1">
        <v>15.8</v>
      </c>
      <c r="G231" s="1">
        <f>D231*4+E231*9+F231*4</f>
        <v>122</v>
      </c>
      <c r="H231" s="36">
        <v>189</v>
      </c>
      <c r="J231" t="s">
        <v>22</v>
      </c>
      <c r="K231">
        <v>36.75</v>
      </c>
      <c r="L231">
        <f>G245*78.75/G250</f>
        <v>32.047579257802902</v>
      </c>
    </row>
    <row r="232" spans="1:12" x14ac:dyDescent="0.25">
      <c r="A232" s="45"/>
      <c r="B232" s="1" t="s">
        <v>30</v>
      </c>
      <c r="C232" s="1">
        <v>8</v>
      </c>
      <c r="D232" s="1">
        <v>4.8000000000000001E-2</v>
      </c>
      <c r="E232" s="1">
        <v>6.6</v>
      </c>
      <c r="F232" s="1">
        <v>7.1999999999999995E-2</v>
      </c>
      <c r="G232" s="1">
        <f t="shared" ref="G232:G234" si="55">D232*4+E232*9+F232*4</f>
        <v>59.879999999999995</v>
      </c>
      <c r="H232" s="36">
        <v>13</v>
      </c>
      <c r="J232" t="s">
        <v>26</v>
      </c>
      <c r="K232">
        <v>15.75</v>
      </c>
      <c r="L232">
        <f>G249*78.75/G250</f>
        <v>16.685426394691572</v>
      </c>
    </row>
    <row r="233" spans="1:12" x14ac:dyDescent="0.25">
      <c r="A233" s="45"/>
      <c r="B233" s="1" t="s">
        <v>31</v>
      </c>
      <c r="C233" s="1">
        <v>55</v>
      </c>
      <c r="D233" s="1">
        <v>4.18</v>
      </c>
      <c r="E233" s="1">
        <v>0.495</v>
      </c>
      <c r="F233" s="1">
        <v>27.335000000000001</v>
      </c>
      <c r="G233" s="1">
        <f t="shared" si="55"/>
        <v>130.51499999999999</v>
      </c>
      <c r="H233" s="36">
        <v>3</v>
      </c>
      <c r="K233">
        <v>78.75</v>
      </c>
    </row>
    <row r="234" spans="1:12" x14ac:dyDescent="0.25">
      <c r="A234" s="45"/>
      <c r="B234" s="8" t="s">
        <v>33</v>
      </c>
      <c r="C234" s="1">
        <v>200</v>
      </c>
      <c r="D234" s="1">
        <v>1.6</v>
      </c>
      <c r="E234" s="1">
        <v>1.6</v>
      </c>
      <c r="F234" s="1">
        <v>11</v>
      </c>
      <c r="G234" s="1">
        <f t="shared" si="55"/>
        <v>64.8</v>
      </c>
      <c r="H234" s="36">
        <v>395</v>
      </c>
    </row>
    <row r="235" spans="1:12" x14ac:dyDescent="0.25">
      <c r="A235" s="42" t="s">
        <v>14</v>
      </c>
      <c r="B235" s="43"/>
      <c r="C235" s="3">
        <f>C231+C232+C233+C234</f>
        <v>403</v>
      </c>
      <c r="D235" s="3">
        <f t="shared" ref="D235:G235" si="56">D231+D232+D233+D234</f>
        <v>8.8279999999999994</v>
      </c>
      <c r="E235" s="3">
        <f t="shared" si="56"/>
        <v>13.895</v>
      </c>
      <c r="F235" s="3">
        <f t="shared" si="56"/>
        <v>54.207000000000001</v>
      </c>
      <c r="G235" s="3">
        <f t="shared" si="56"/>
        <v>377.19499999999999</v>
      </c>
      <c r="H235" s="36"/>
    </row>
    <row r="236" spans="1:12" x14ac:dyDescent="0.25">
      <c r="A236" s="46" t="s">
        <v>17</v>
      </c>
      <c r="B236" s="1" t="s">
        <v>66</v>
      </c>
      <c r="C236" s="1">
        <v>180</v>
      </c>
      <c r="D236" s="1">
        <v>5.22</v>
      </c>
      <c r="E236" s="1">
        <v>4.5</v>
      </c>
      <c r="F236" s="1">
        <v>7.379999999999999</v>
      </c>
      <c r="G236" s="1">
        <f>D236*4+E236*9+F236*4</f>
        <v>90.899999999999991</v>
      </c>
      <c r="H236" s="36">
        <v>435</v>
      </c>
    </row>
    <row r="237" spans="1:12" x14ac:dyDescent="0.25">
      <c r="A237" s="48"/>
      <c r="B237" s="1" t="s">
        <v>90</v>
      </c>
      <c r="C237" s="1">
        <v>30</v>
      </c>
      <c r="D237" s="1">
        <v>2.16</v>
      </c>
      <c r="E237" s="1">
        <v>1.68</v>
      </c>
      <c r="F237" s="1">
        <v>22.44</v>
      </c>
      <c r="G237" s="1">
        <f>D237*4+E237*9+F237*4</f>
        <v>113.52000000000001</v>
      </c>
      <c r="H237" s="36">
        <v>50</v>
      </c>
    </row>
    <row r="238" spans="1:12" x14ac:dyDescent="0.25">
      <c r="A238" s="42" t="s">
        <v>14</v>
      </c>
      <c r="B238" s="43"/>
      <c r="C238" s="3">
        <f>C236+C237</f>
        <v>210</v>
      </c>
      <c r="D238" s="3">
        <f t="shared" ref="D238:G238" si="57">D236+D237</f>
        <v>7.38</v>
      </c>
      <c r="E238" s="3">
        <f t="shared" si="57"/>
        <v>6.18</v>
      </c>
      <c r="F238" s="3">
        <f t="shared" si="57"/>
        <v>29.82</v>
      </c>
      <c r="G238" s="3">
        <f t="shared" si="57"/>
        <v>204.42000000000002</v>
      </c>
      <c r="H238" s="36"/>
    </row>
    <row r="239" spans="1:12" x14ac:dyDescent="0.25">
      <c r="A239" s="46" t="s">
        <v>22</v>
      </c>
      <c r="B239" s="1" t="s">
        <v>51</v>
      </c>
      <c r="C239" s="1">
        <v>180</v>
      </c>
      <c r="D239" s="1">
        <v>5.7</v>
      </c>
      <c r="E239" s="1">
        <v>6.3</v>
      </c>
      <c r="F239" s="1">
        <v>6.3</v>
      </c>
      <c r="G239" s="1">
        <f>D239*4+E239*9+F239*4</f>
        <v>104.7</v>
      </c>
      <c r="H239" s="36">
        <v>95</v>
      </c>
    </row>
    <row r="240" spans="1:12" x14ac:dyDescent="0.25">
      <c r="A240" s="47"/>
      <c r="B240" s="1" t="s">
        <v>61</v>
      </c>
      <c r="C240" s="1">
        <v>130</v>
      </c>
      <c r="D240" s="1">
        <v>7.4</v>
      </c>
      <c r="E240" s="1">
        <v>3.8</v>
      </c>
      <c r="F240" s="1">
        <v>33.299999999999997</v>
      </c>
      <c r="G240" s="1">
        <f t="shared" ref="G240:G244" si="58">D240*4+E240*9+F240*4</f>
        <v>197</v>
      </c>
      <c r="H240" s="36">
        <v>181</v>
      </c>
    </row>
    <row r="241" spans="1:9" x14ac:dyDescent="0.25">
      <c r="A241" s="47"/>
      <c r="B241" s="1" t="s">
        <v>91</v>
      </c>
      <c r="C241" s="1">
        <v>70</v>
      </c>
      <c r="D241" s="1">
        <v>5.49</v>
      </c>
      <c r="E241" s="1">
        <v>11.7</v>
      </c>
      <c r="F241" s="1">
        <v>4.4400000000000004</v>
      </c>
      <c r="G241" s="1">
        <f t="shared" si="58"/>
        <v>145.01999999999998</v>
      </c>
      <c r="H241" s="36">
        <v>257</v>
      </c>
    </row>
    <row r="242" spans="1:9" x14ac:dyDescent="0.25">
      <c r="A242" s="47"/>
      <c r="B242" s="1" t="s">
        <v>46</v>
      </c>
      <c r="C242" s="1">
        <v>50</v>
      </c>
      <c r="D242" s="1">
        <v>1.4</v>
      </c>
      <c r="E242" s="1">
        <v>0</v>
      </c>
      <c r="F242" s="1">
        <v>0.65</v>
      </c>
      <c r="G242" s="1">
        <f t="shared" si="58"/>
        <v>8.1999999999999993</v>
      </c>
      <c r="H242" s="36">
        <v>21</v>
      </c>
    </row>
    <row r="243" spans="1:9" x14ac:dyDescent="0.25">
      <c r="A243" s="47"/>
      <c r="B243" s="1" t="s">
        <v>20</v>
      </c>
      <c r="C243" s="1">
        <v>40</v>
      </c>
      <c r="D243" s="1">
        <v>2.8</v>
      </c>
      <c r="E243" s="1">
        <v>0.44</v>
      </c>
      <c r="F243" s="1">
        <v>16.12</v>
      </c>
      <c r="G243" s="1">
        <f t="shared" si="58"/>
        <v>79.64</v>
      </c>
      <c r="H243" s="36">
        <v>9</v>
      </c>
    </row>
    <row r="244" spans="1:9" x14ac:dyDescent="0.25">
      <c r="A244" s="48"/>
      <c r="B244" s="1" t="s">
        <v>63</v>
      </c>
      <c r="C244" s="1">
        <v>180</v>
      </c>
      <c r="D244" s="1">
        <v>0.4</v>
      </c>
      <c r="E244" s="1">
        <v>0</v>
      </c>
      <c r="F244" s="1">
        <v>21.2</v>
      </c>
      <c r="G244" s="1">
        <f t="shared" si="58"/>
        <v>86.399999999999991</v>
      </c>
      <c r="H244" s="36">
        <v>376</v>
      </c>
    </row>
    <row r="245" spans="1:9" x14ac:dyDescent="0.25">
      <c r="A245" s="42" t="s">
        <v>14</v>
      </c>
      <c r="B245" s="41"/>
      <c r="C245" s="3">
        <f>C239+C240+C241+C242+C243+C244</f>
        <v>650</v>
      </c>
      <c r="D245" s="3">
        <f t="shared" ref="D245:G245" si="59">D239+D240+D241+D242+D243+D244</f>
        <v>23.19</v>
      </c>
      <c r="E245" s="3">
        <f t="shared" si="59"/>
        <v>22.24</v>
      </c>
      <c r="F245" s="3">
        <f t="shared" si="59"/>
        <v>82.009999999999991</v>
      </c>
      <c r="G245" s="3">
        <f t="shared" si="59"/>
        <v>620.95999999999992</v>
      </c>
      <c r="H245" s="36"/>
    </row>
    <row r="246" spans="1:9" x14ac:dyDescent="0.25">
      <c r="A246" s="1"/>
      <c r="B246" s="1" t="s">
        <v>92</v>
      </c>
      <c r="C246" s="1">
        <v>100</v>
      </c>
      <c r="D246" s="1">
        <v>14</v>
      </c>
      <c r="E246" s="1">
        <v>4.0999999999999996</v>
      </c>
      <c r="F246" s="1">
        <v>24.8</v>
      </c>
      <c r="G246" s="1">
        <f>D246*4+E246*9+F246*4</f>
        <v>192.10000000000002</v>
      </c>
      <c r="H246" s="36">
        <v>229</v>
      </c>
    </row>
    <row r="247" spans="1:9" x14ac:dyDescent="0.25">
      <c r="A247" s="1"/>
      <c r="B247" s="1" t="s">
        <v>25</v>
      </c>
      <c r="C247" s="1">
        <v>180</v>
      </c>
      <c r="D247" s="1">
        <v>0.9</v>
      </c>
      <c r="E247" s="1">
        <v>0</v>
      </c>
      <c r="F247" s="1">
        <v>20.2</v>
      </c>
      <c r="G247" s="1">
        <f t="shared" ref="G247:G248" si="60">D247*4+E247*9+F247*4</f>
        <v>84.399999999999991</v>
      </c>
      <c r="H247" s="36">
        <v>406</v>
      </c>
    </row>
    <row r="248" spans="1:9" x14ac:dyDescent="0.25">
      <c r="A248" s="1"/>
      <c r="B248" s="1" t="s">
        <v>34</v>
      </c>
      <c r="C248" s="1">
        <v>100</v>
      </c>
      <c r="D248" s="1">
        <v>0.4</v>
      </c>
      <c r="E248" s="1">
        <v>0</v>
      </c>
      <c r="F248" s="1">
        <v>11.3</v>
      </c>
      <c r="G248" s="1">
        <f t="shared" si="60"/>
        <v>46.800000000000004</v>
      </c>
      <c r="H248" s="36">
        <v>6</v>
      </c>
    </row>
    <row r="249" spans="1:9" x14ac:dyDescent="0.25">
      <c r="A249" s="42" t="s">
        <v>14</v>
      </c>
      <c r="B249" s="43"/>
      <c r="C249" s="3">
        <f>C246+C247+C248</f>
        <v>380</v>
      </c>
      <c r="D249" s="3">
        <f t="shared" ref="D249:G249" si="61">D246+D247+D248</f>
        <v>15.3</v>
      </c>
      <c r="E249" s="3">
        <f t="shared" si="61"/>
        <v>4.0999999999999996</v>
      </c>
      <c r="F249" s="3">
        <f t="shared" si="61"/>
        <v>56.3</v>
      </c>
      <c r="G249" s="3">
        <f t="shared" si="61"/>
        <v>323.3</v>
      </c>
      <c r="H249" s="1"/>
    </row>
    <row r="250" spans="1:9" x14ac:dyDescent="0.25">
      <c r="A250" s="42" t="s">
        <v>27</v>
      </c>
      <c r="B250" s="51"/>
      <c r="C250" s="43"/>
      <c r="D250" s="3">
        <f>D235+D238+D245+D249</f>
        <v>54.697999999999993</v>
      </c>
      <c r="E250" s="3">
        <f t="shared" ref="E250:G250" si="62">E235+E238+E245+E249</f>
        <v>46.414999999999999</v>
      </c>
      <c r="F250" s="3">
        <f t="shared" si="62"/>
        <v>222.33699999999999</v>
      </c>
      <c r="G250" s="3">
        <f t="shared" si="62"/>
        <v>1525.8749999999998</v>
      </c>
      <c r="H250" s="1"/>
    </row>
    <row r="251" spans="1:9" x14ac:dyDescent="0.25">
      <c r="A251" s="10"/>
      <c r="B251" s="10"/>
      <c r="C251" s="10"/>
      <c r="D251" s="28"/>
      <c r="E251" s="28"/>
      <c r="F251" s="28"/>
      <c r="G251" s="28"/>
      <c r="H251" s="10"/>
      <c r="I251" s="10"/>
    </row>
    <row r="252" spans="1:9" x14ac:dyDescent="0.25">
      <c r="A252" s="52" t="s">
        <v>0</v>
      </c>
      <c r="B252" s="52"/>
      <c r="C252" s="52"/>
      <c r="D252" s="52"/>
      <c r="E252" s="52"/>
      <c r="F252" s="52"/>
      <c r="G252" s="52"/>
      <c r="H252" s="52"/>
      <c r="I252" s="10"/>
    </row>
    <row r="253" spans="1:9" x14ac:dyDescent="0.25">
      <c r="A253" s="53" t="s">
        <v>24</v>
      </c>
      <c r="B253" s="53"/>
      <c r="C253" s="53"/>
      <c r="D253" s="53"/>
      <c r="E253" s="53"/>
      <c r="F253" s="53"/>
      <c r="G253" s="53"/>
      <c r="H253" s="53"/>
    </row>
    <row r="254" spans="1:9" x14ac:dyDescent="0.25">
      <c r="A254" s="54" t="s">
        <v>1</v>
      </c>
      <c r="B254" s="54"/>
      <c r="C254" s="54"/>
      <c r="D254" s="54"/>
      <c r="E254" s="54"/>
      <c r="F254" s="54"/>
      <c r="G254" s="54"/>
      <c r="H254" s="54"/>
    </row>
    <row r="255" spans="1:9" x14ac:dyDescent="0.25">
      <c r="A255" s="54" t="s">
        <v>123</v>
      </c>
      <c r="B255" s="54"/>
      <c r="C255" s="54"/>
      <c r="D255" s="54"/>
      <c r="E255" s="54"/>
      <c r="F255" s="54"/>
      <c r="G255" s="54"/>
      <c r="H255" s="54"/>
    </row>
    <row r="256" spans="1:9" x14ac:dyDescent="0.25">
      <c r="A256" s="49" t="s">
        <v>97</v>
      </c>
      <c r="B256" s="49"/>
      <c r="C256" s="49"/>
      <c r="D256" s="49"/>
      <c r="E256" s="49"/>
      <c r="F256" s="49"/>
      <c r="G256" s="49"/>
      <c r="H256" s="49"/>
    </row>
    <row r="257" spans="1:12" x14ac:dyDescent="0.25">
      <c r="A257" s="37" t="s">
        <v>3</v>
      </c>
      <c r="B257" s="37" t="s">
        <v>4</v>
      </c>
      <c r="C257" s="37" t="s">
        <v>5</v>
      </c>
      <c r="D257" s="50" t="s">
        <v>6</v>
      </c>
      <c r="E257" s="50"/>
      <c r="F257" s="50"/>
      <c r="G257" s="37" t="s">
        <v>7</v>
      </c>
      <c r="H257" s="37" t="s">
        <v>8</v>
      </c>
      <c r="J257" t="s">
        <v>15</v>
      </c>
      <c r="K257">
        <v>21</v>
      </c>
      <c r="L257">
        <f>G263*78.75/G277</f>
        <v>16.279322735284353</v>
      </c>
    </row>
    <row r="258" spans="1:12" x14ac:dyDescent="0.25">
      <c r="A258" s="37"/>
      <c r="B258" s="37"/>
      <c r="C258" s="37"/>
      <c r="D258" s="9" t="s">
        <v>9</v>
      </c>
      <c r="E258" s="9" t="s">
        <v>10</v>
      </c>
      <c r="F258" s="9" t="s">
        <v>11</v>
      </c>
      <c r="G258" s="37"/>
      <c r="H258" s="37"/>
      <c r="J258" t="s">
        <v>17</v>
      </c>
      <c r="K258">
        <v>5.25</v>
      </c>
      <c r="L258">
        <f>G265*78.75/G277</f>
        <v>2.4944015394702115</v>
      </c>
    </row>
    <row r="259" spans="1:12" x14ac:dyDescent="0.25">
      <c r="A259" s="46"/>
      <c r="B259" s="1" t="s">
        <v>69</v>
      </c>
      <c r="C259" s="1">
        <v>150</v>
      </c>
      <c r="D259" s="1">
        <v>5.4</v>
      </c>
      <c r="E259" s="1">
        <v>1.9</v>
      </c>
      <c r="F259" s="1">
        <v>9.9</v>
      </c>
      <c r="G259" s="1">
        <f>D259*4+E259*9+F259*4</f>
        <v>78.300000000000011</v>
      </c>
      <c r="H259" s="36">
        <v>189</v>
      </c>
      <c r="J259" t="s">
        <v>22</v>
      </c>
      <c r="K259">
        <v>36.75</v>
      </c>
      <c r="L259">
        <f>G272*78.75/G277</f>
        <v>36.553040623962261</v>
      </c>
    </row>
    <row r="260" spans="1:12" x14ac:dyDescent="0.25">
      <c r="A260" s="47"/>
      <c r="B260" s="1" t="s">
        <v>12</v>
      </c>
      <c r="C260" s="1">
        <v>10</v>
      </c>
      <c r="D260" s="1">
        <v>2.34</v>
      </c>
      <c r="E260" s="1">
        <v>3</v>
      </c>
      <c r="F260" s="1">
        <v>0</v>
      </c>
      <c r="G260" s="1">
        <f t="shared" ref="G260:G263" si="63">D260*4+E260*9+F260*4</f>
        <v>36.36</v>
      </c>
      <c r="H260" s="36">
        <v>13</v>
      </c>
      <c r="J260" t="s">
        <v>26</v>
      </c>
      <c r="K260">
        <v>15.75</v>
      </c>
      <c r="L260">
        <f>G276*78.75/G277</f>
        <v>23.423235101283179</v>
      </c>
    </row>
    <row r="261" spans="1:12" x14ac:dyDescent="0.25">
      <c r="A261" s="47"/>
      <c r="B261" s="1" t="s">
        <v>31</v>
      </c>
      <c r="C261" s="1">
        <v>40</v>
      </c>
      <c r="D261" s="1">
        <v>3.04</v>
      </c>
      <c r="E261" s="1">
        <v>0.36</v>
      </c>
      <c r="F261" s="1">
        <v>19.88</v>
      </c>
      <c r="G261" s="1">
        <f t="shared" si="63"/>
        <v>94.92</v>
      </c>
      <c r="H261" s="36">
        <v>3</v>
      </c>
      <c r="K261">
        <v>78.75</v>
      </c>
    </row>
    <row r="262" spans="1:12" x14ac:dyDescent="0.25">
      <c r="A262" s="48"/>
      <c r="B262" s="1" t="s">
        <v>42</v>
      </c>
      <c r="C262" s="1">
        <v>200</v>
      </c>
      <c r="D262" s="1">
        <v>0</v>
      </c>
      <c r="E262" s="1">
        <v>0</v>
      </c>
      <c r="F262" s="1">
        <v>8.3000000000000007</v>
      </c>
      <c r="G262" s="1">
        <f t="shared" si="63"/>
        <v>33.200000000000003</v>
      </c>
      <c r="H262" s="36">
        <v>395</v>
      </c>
    </row>
    <row r="263" spans="1:12" x14ac:dyDescent="0.25">
      <c r="A263" s="44" t="s">
        <v>14</v>
      </c>
      <c r="B263" s="44"/>
      <c r="C263" s="3">
        <f>C259+C260+C261+C262</f>
        <v>400</v>
      </c>
      <c r="D263" s="3">
        <f t="shared" ref="D263:F263" si="64">D259+D260+D261+D262</f>
        <v>10.780000000000001</v>
      </c>
      <c r="E263" s="3">
        <f t="shared" si="64"/>
        <v>5.2600000000000007</v>
      </c>
      <c r="F263" s="3">
        <f t="shared" si="64"/>
        <v>38.08</v>
      </c>
      <c r="G263" s="3">
        <f t="shared" si="63"/>
        <v>242.78</v>
      </c>
      <c r="H263" s="36"/>
    </row>
    <row r="264" spans="1:12" x14ac:dyDescent="0.25">
      <c r="A264" s="1"/>
      <c r="B264" s="8" t="s">
        <v>81</v>
      </c>
      <c r="C264" s="8">
        <v>100</v>
      </c>
      <c r="D264" s="1">
        <v>0.9</v>
      </c>
      <c r="E264" s="1">
        <v>0</v>
      </c>
      <c r="F264" s="1">
        <v>8.4</v>
      </c>
      <c r="G264" s="1">
        <f>D264*4+E264*9+F264*4</f>
        <v>37.200000000000003</v>
      </c>
      <c r="H264" s="36">
        <v>435</v>
      </c>
    </row>
    <row r="265" spans="1:12" x14ac:dyDescent="0.25">
      <c r="A265" s="42" t="s">
        <v>14</v>
      </c>
      <c r="B265" s="43"/>
      <c r="C265" s="3">
        <f>C264</f>
        <v>100</v>
      </c>
      <c r="D265" s="3">
        <f t="shared" ref="D265:F265" si="65">D264</f>
        <v>0.9</v>
      </c>
      <c r="E265" s="3">
        <f t="shared" si="65"/>
        <v>0</v>
      </c>
      <c r="F265" s="3">
        <f t="shared" si="65"/>
        <v>8.4</v>
      </c>
      <c r="G265" s="3">
        <f>D265*4+E265*9+F265*4</f>
        <v>37.200000000000003</v>
      </c>
      <c r="H265" s="36">
        <v>50</v>
      </c>
    </row>
    <row r="266" spans="1:12" x14ac:dyDescent="0.25">
      <c r="A266" s="45" t="s">
        <v>22</v>
      </c>
      <c r="B266" s="8" t="s">
        <v>93</v>
      </c>
      <c r="C266" s="1">
        <v>180</v>
      </c>
      <c r="D266" s="1">
        <v>2.09</v>
      </c>
      <c r="E266" s="1">
        <v>2.95</v>
      </c>
      <c r="F266" s="1">
        <v>8.42</v>
      </c>
      <c r="G266" s="1">
        <f>D266*4+E266*9+F266*4</f>
        <v>68.59</v>
      </c>
      <c r="H266" s="36"/>
    </row>
    <row r="267" spans="1:12" x14ac:dyDescent="0.25">
      <c r="A267" s="45"/>
      <c r="B267" s="8" t="s">
        <v>94</v>
      </c>
      <c r="C267" s="1">
        <v>130</v>
      </c>
      <c r="D267" s="1">
        <v>8.9</v>
      </c>
      <c r="E267" s="1">
        <v>1.8</v>
      </c>
      <c r="F267" s="1">
        <v>18.7</v>
      </c>
      <c r="G267" s="1">
        <f t="shared" ref="G267:G271" si="66">D267*4+E267*9+F267*4</f>
        <v>126.6</v>
      </c>
      <c r="H267" s="36">
        <v>95</v>
      </c>
    </row>
    <row r="268" spans="1:12" x14ac:dyDescent="0.25">
      <c r="A268" s="45"/>
      <c r="B268" s="8" t="s">
        <v>54</v>
      </c>
      <c r="C268" s="1">
        <v>70</v>
      </c>
      <c r="D268" s="1">
        <v>6.2</v>
      </c>
      <c r="E268" s="1">
        <v>11</v>
      </c>
      <c r="F268" s="1">
        <v>16.2</v>
      </c>
      <c r="G268" s="1">
        <f t="shared" si="66"/>
        <v>188.6</v>
      </c>
      <c r="H268" s="36">
        <v>181</v>
      </c>
    </row>
    <row r="269" spans="1:12" x14ac:dyDescent="0.25">
      <c r="A269" s="45"/>
      <c r="B269" s="1" t="s">
        <v>20</v>
      </c>
      <c r="C269" s="1">
        <v>40</v>
      </c>
      <c r="D269" s="1">
        <v>2.8</v>
      </c>
      <c r="E269" s="1">
        <v>0.44</v>
      </c>
      <c r="F269" s="1">
        <v>16.12</v>
      </c>
      <c r="G269" s="1">
        <f t="shared" si="66"/>
        <v>79.64</v>
      </c>
      <c r="H269" s="36">
        <v>257</v>
      </c>
    </row>
    <row r="270" spans="1:12" x14ac:dyDescent="0.25">
      <c r="A270" s="45"/>
      <c r="B270" s="1" t="s">
        <v>37</v>
      </c>
      <c r="C270" s="1">
        <v>50</v>
      </c>
      <c r="D270" s="1">
        <v>0.7</v>
      </c>
      <c r="E270" s="1">
        <v>1.7</v>
      </c>
      <c r="F270" s="1">
        <v>7.7</v>
      </c>
      <c r="G270" s="1">
        <f t="shared" si="66"/>
        <v>48.9</v>
      </c>
      <c r="H270" s="36">
        <v>21</v>
      </c>
    </row>
    <row r="271" spans="1:12" x14ac:dyDescent="0.25">
      <c r="A271" s="45"/>
      <c r="B271" s="1" t="s">
        <v>13</v>
      </c>
      <c r="C271" s="1">
        <v>180</v>
      </c>
      <c r="D271" s="1">
        <v>0</v>
      </c>
      <c r="E271" s="1">
        <v>0</v>
      </c>
      <c r="F271" s="1">
        <v>8.1999999999999993</v>
      </c>
      <c r="G271" s="1">
        <f t="shared" si="66"/>
        <v>32.799999999999997</v>
      </c>
      <c r="H271" s="36">
        <v>9</v>
      </c>
    </row>
    <row r="272" spans="1:12" x14ac:dyDescent="0.25">
      <c r="A272" s="42" t="s">
        <v>14</v>
      </c>
      <c r="B272" s="43"/>
      <c r="C272" s="3">
        <f>C266+C267+C268+C269+C270+C271</f>
        <v>650</v>
      </c>
      <c r="D272" s="3">
        <f t="shared" ref="D272:G272" si="67">D266+D267+D268+D269+D270+D271</f>
        <v>20.69</v>
      </c>
      <c r="E272" s="3">
        <f t="shared" si="67"/>
        <v>17.89</v>
      </c>
      <c r="F272" s="3">
        <f t="shared" si="67"/>
        <v>75.34</v>
      </c>
      <c r="G272" s="3">
        <f t="shared" si="67"/>
        <v>545.12999999999988</v>
      </c>
      <c r="H272" s="36">
        <v>376</v>
      </c>
    </row>
    <row r="273" spans="1:11" x14ac:dyDescent="0.25">
      <c r="A273" s="46"/>
      <c r="B273" s="1" t="s">
        <v>95</v>
      </c>
      <c r="C273" s="1">
        <v>110</v>
      </c>
      <c r="D273" s="1">
        <v>3.4</v>
      </c>
      <c r="E273" s="1">
        <v>8.1</v>
      </c>
      <c r="F273" s="1">
        <v>17.8</v>
      </c>
      <c r="G273" s="1">
        <f>D273*4+E273*9+F273*4</f>
        <v>157.69999999999999</v>
      </c>
      <c r="H273" s="36"/>
    </row>
    <row r="274" spans="1:11" x14ac:dyDescent="0.25">
      <c r="A274" s="47"/>
      <c r="B274" s="1" t="s">
        <v>31</v>
      </c>
      <c r="C274" s="1">
        <v>40</v>
      </c>
      <c r="D274" s="1">
        <v>3.04</v>
      </c>
      <c r="E274" s="1">
        <v>0.36</v>
      </c>
      <c r="F274" s="1">
        <v>19.88</v>
      </c>
      <c r="G274" s="1">
        <f t="shared" ref="G274:G275" si="68">D274*4+E274*9+F274*4</f>
        <v>94.92</v>
      </c>
      <c r="H274" s="36">
        <v>229</v>
      </c>
    </row>
    <row r="275" spans="1:11" x14ac:dyDescent="0.25">
      <c r="A275" s="48"/>
      <c r="B275" s="1" t="s">
        <v>21</v>
      </c>
      <c r="C275" s="1">
        <v>180</v>
      </c>
      <c r="D275" s="1">
        <v>2.6</v>
      </c>
      <c r="E275" s="1">
        <v>3.1</v>
      </c>
      <c r="F275" s="1">
        <v>14.6</v>
      </c>
      <c r="G275" s="1">
        <f t="shared" si="68"/>
        <v>96.7</v>
      </c>
      <c r="H275" s="36">
        <v>406</v>
      </c>
    </row>
    <row r="276" spans="1:11" x14ac:dyDescent="0.25">
      <c r="A276" s="42" t="s">
        <v>96</v>
      </c>
      <c r="B276" s="43"/>
      <c r="C276" s="3">
        <f>C273+C274+C275</f>
        <v>330</v>
      </c>
      <c r="D276" s="3">
        <f t="shared" ref="D276:G276" si="69">D273+D274+D275</f>
        <v>9.0399999999999991</v>
      </c>
      <c r="E276" s="3">
        <f t="shared" si="69"/>
        <v>11.559999999999999</v>
      </c>
      <c r="F276" s="3">
        <f t="shared" si="69"/>
        <v>52.28</v>
      </c>
      <c r="G276" s="3">
        <f t="shared" si="69"/>
        <v>349.32</v>
      </c>
      <c r="H276" s="36">
        <v>6</v>
      </c>
    </row>
    <row r="277" spans="1:11" x14ac:dyDescent="0.25">
      <c r="A277" s="39" t="s">
        <v>27</v>
      </c>
      <c r="B277" s="40"/>
      <c r="C277" s="41"/>
      <c r="D277" s="11">
        <f>D263+D265+D272+D276</f>
        <v>41.410000000000004</v>
      </c>
      <c r="E277" s="11">
        <f t="shared" ref="E277:G277" si="70">E263+E265+E272+E276</f>
        <v>34.71</v>
      </c>
      <c r="F277" s="11">
        <f t="shared" si="70"/>
        <v>174.1</v>
      </c>
      <c r="G277" s="11">
        <f t="shared" si="70"/>
        <v>1174.4299999999998</v>
      </c>
      <c r="H277" s="1"/>
    </row>
    <row r="278" spans="1:11" x14ac:dyDescent="0.25">
      <c r="A278" s="25"/>
      <c r="B278" s="25"/>
      <c r="C278" s="25"/>
      <c r="D278" s="29"/>
      <c r="E278" s="29"/>
      <c r="F278" s="29"/>
      <c r="G278" s="29"/>
      <c r="H278" s="10"/>
    </row>
    <row r="279" spans="1:11" x14ac:dyDescent="0.25">
      <c r="A279" s="10"/>
      <c r="B279" s="10"/>
      <c r="C279" s="10"/>
      <c r="D279" s="10"/>
      <c r="E279" s="10"/>
      <c r="F279" s="10"/>
      <c r="G279" s="10"/>
      <c r="H279" s="10"/>
    </row>
    <row r="280" spans="1:11" x14ac:dyDescent="0.25">
      <c r="A280" s="10"/>
      <c r="B280" s="10"/>
      <c r="C280" s="10"/>
      <c r="D280" s="37" t="s">
        <v>111</v>
      </c>
      <c r="E280" s="37"/>
      <c r="F280" s="37"/>
      <c r="G280" s="37"/>
      <c r="H280" s="37"/>
      <c r="I280" s="37"/>
      <c r="J280" s="37"/>
      <c r="K280" s="37"/>
    </row>
    <row r="281" spans="1:11" x14ac:dyDescent="0.25">
      <c r="D281" s="14"/>
      <c r="E281" s="14"/>
      <c r="F281" s="14"/>
      <c r="G281" s="14"/>
      <c r="H281" s="38" t="s">
        <v>99</v>
      </c>
      <c r="I281" s="37"/>
      <c r="J281" s="37"/>
      <c r="K281" s="37"/>
    </row>
    <row r="282" spans="1:11" x14ac:dyDescent="0.25">
      <c r="D282" s="14" t="s">
        <v>100</v>
      </c>
      <c r="E282" s="14" t="s">
        <v>101</v>
      </c>
      <c r="F282" s="14" t="s">
        <v>102</v>
      </c>
      <c r="G282" s="14" t="s">
        <v>103</v>
      </c>
      <c r="H282" s="37"/>
      <c r="I282" s="37"/>
      <c r="J282" s="37"/>
      <c r="K282" s="37"/>
    </row>
    <row r="283" spans="1:11" x14ac:dyDescent="0.25">
      <c r="D283" s="15">
        <f>(D167+D197+D222+D250+D277)/5</f>
        <v>43.859200000000001</v>
      </c>
      <c r="E283" s="15">
        <f>(E167+E197+E222+E250+E277)/5</f>
        <v>46.528800000000004</v>
      </c>
      <c r="F283" s="15">
        <f>(F167+F197+F222+F250+F277)/5</f>
        <v>195.94213333333335</v>
      </c>
      <c r="G283" s="15">
        <f>(G167+G197+G222+G250+G277)/5</f>
        <v>1377.9645333333333</v>
      </c>
      <c r="H283" s="14" t="s">
        <v>104</v>
      </c>
      <c r="I283" s="14" t="s">
        <v>105</v>
      </c>
      <c r="J283" s="14" t="s">
        <v>106</v>
      </c>
      <c r="K283" s="9"/>
    </row>
    <row r="284" spans="1:11" x14ac:dyDescent="0.25">
      <c r="D284" s="24" t="s">
        <v>125</v>
      </c>
      <c r="E284" s="24" t="s">
        <v>126</v>
      </c>
      <c r="F284" s="24" t="s">
        <v>127</v>
      </c>
      <c r="G284" s="24" t="s">
        <v>128</v>
      </c>
      <c r="H284" s="14" t="s">
        <v>107</v>
      </c>
      <c r="I284" s="14">
        <v>21</v>
      </c>
      <c r="J284" s="15">
        <f>(L148+L174+L204+L229+L257)/5</f>
        <v>19.373391791212946</v>
      </c>
      <c r="K284" s="9"/>
    </row>
    <row r="285" spans="1:11" x14ac:dyDescent="0.25">
      <c r="D285" s="14"/>
      <c r="E285" s="14"/>
      <c r="F285" s="14"/>
      <c r="G285" s="14"/>
      <c r="H285" s="14" t="s">
        <v>108</v>
      </c>
      <c r="I285" s="14">
        <v>5.25</v>
      </c>
      <c r="J285" s="15">
        <f>(L149+L175+L205+L230+L258)/5</f>
        <v>5.3666941666098156</v>
      </c>
      <c r="K285" s="9"/>
    </row>
    <row r="286" spans="1:11" x14ac:dyDescent="0.25">
      <c r="D286" s="14"/>
      <c r="E286" s="14"/>
      <c r="F286" s="14"/>
      <c r="G286" s="14"/>
      <c r="H286" s="14" t="s">
        <v>109</v>
      </c>
      <c r="I286" s="14">
        <v>36.75</v>
      </c>
      <c r="J286" s="15">
        <f>(L150+L176+L206+L231+L259)/5</f>
        <v>34.512618384914298</v>
      </c>
      <c r="K286" s="9"/>
    </row>
    <row r="287" spans="1:11" x14ac:dyDescent="0.25">
      <c r="D287" s="14"/>
      <c r="E287" s="14"/>
      <c r="F287" s="14"/>
      <c r="G287" s="14"/>
      <c r="H287" s="14" t="s">
        <v>110</v>
      </c>
      <c r="I287" s="14">
        <v>15.75</v>
      </c>
      <c r="J287" s="15">
        <f>(L151+L177+L207+L232+L260)/5</f>
        <v>19.497295657262935</v>
      </c>
      <c r="K287" s="9"/>
    </row>
    <row r="289" spans="4:11" x14ac:dyDescent="0.25">
      <c r="D289" s="37" t="s">
        <v>112</v>
      </c>
      <c r="E289" s="37"/>
      <c r="F289" s="37"/>
      <c r="G289" s="37"/>
      <c r="H289" s="37"/>
      <c r="I289" s="37"/>
      <c r="J289" s="37"/>
      <c r="K289" s="37"/>
    </row>
    <row r="290" spans="4:11" x14ac:dyDescent="0.25">
      <c r="D290" s="14"/>
      <c r="E290" s="14"/>
      <c r="F290" s="14"/>
      <c r="G290" s="14"/>
      <c r="H290" s="38" t="s">
        <v>99</v>
      </c>
      <c r="I290" s="37"/>
      <c r="J290" s="37"/>
      <c r="K290" s="37"/>
    </row>
    <row r="291" spans="4:11" x14ac:dyDescent="0.25">
      <c r="D291" s="14" t="s">
        <v>100</v>
      </c>
      <c r="E291" s="14" t="s">
        <v>101</v>
      </c>
      <c r="F291" s="14" t="s">
        <v>102</v>
      </c>
      <c r="G291" s="14" t="s">
        <v>103</v>
      </c>
      <c r="H291" s="37"/>
      <c r="I291" s="37"/>
      <c r="J291" s="37"/>
      <c r="K291" s="37"/>
    </row>
    <row r="292" spans="4:11" x14ac:dyDescent="0.25">
      <c r="D292" s="15">
        <f>(D283+D137)/2</f>
        <v>43.845576470588242</v>
      </c>
      <c r="E292" s="15">
        <f>(E283+E137)/2</f>
        <v>46.657223529411766</v>
      </c>
      <c r="F292" s="15">
        <f>(F283+F137)/2</f>
        <v>194.43426666666667</v>
      </c>
      <c r="G292" s="15">
        <f>(G283+G137)/2</f>
        <v>1373.0343843137255</v>
      </c>
      <c r="H292" s="14" t="s">
        <v>104</v>
      </c>
      <c r="I292" s="14" t="s">
        <v>105</v>
      </c>
      <c r="J292" s="14" t="s">
        <v>106</v>
      </c>
      <c r="K292" s="9"/>
    </row>
    <row r="293" spans="4:11" x14ac:dyDescent="0.25">
      <c r="D293" s="24" t="s">
        <v>125</v>
      </c>
      <c r="E293" s="24" t="s">
        <v>126</v>
      </c>
      <c r="F293" s="24" t="s">
        <v>127</v>
      </c>
      <c r="G293" s="24" t="s">
        <v>128</v>
      </c>
      <c r="H293" s="14" t="s">
        <v>107</v>
      </c>
      <c r="I293" s="14">
        <v>21</v>
      </c>
      <c r="J293" s="15">
        <f>(J284+J138)/2</f>
        <v>20.727281080763387</v>
      </c>
      <c r="K293" s="9"/>
    </row>
    <row r="294" spans="4:11" x14ac:dyDescent="0.25">
      <c r="D294" s="14"/>
      <c r="E294" s="14"/>
      <c r="F294" s="14"/>
      <c r="G294" s="14"/>
      <c r="H294" s="14" t="s">
        <v>108</v>
      </c>
      <c r="I294" s="14">
        <v>5.25</v>
      </c>
      <c r="J294" s="15">
        <f>(J285+J139)/2</f>
        <v>4.893021957443052</v>
      </c>
      <c r="K294" s="9"/>
    </row>
    <row r="295" spans="4:11" x14ac:dyDescent="0.25">
      <c r="D295" s="14"/>
      <c r="E295" s="14"/>
      <c r="F295" s="14"/>
      <c r="G295" s="14"/>
      <c r="H295" s="14" t="s">
        <v>109</v>
      </c>
      <c r="I295" s="14">
        <v>36.75</v>
      </c>
      <c r="J295" s="15">
        <f>(J286+J140)/2</f>
        <v>36.187147847383343</v>
      </c>
      <c r="K295" s="9"/>
    </row>
    <row r="296" spans="4:11" x14ac:dyDescent="0.25">
      <c r="D296" s="14"/>
      <c r="E296" s="14"/>
      <c r="F296" s="14"/>
      <c r="G296" s="14"/>
      <c r="H296" s="14" t="s">
        <v>110</v>
      </c>
      <c r="I296" s="14">
        <v>15.75</v>
      </c>
      <c r="J296" s="15">
        <f>(J287+J141)/2</f>
        <v>16.942549114410212</v>
      </c>
      <c r="K296" s="9"/>
    </row>
  </sheetData>
  <mergeCells count="183">
    <mergeCell ref="A1:H1"/>
    <mergeCell ref="A2:H2"/>
    <mergeCell ref="A3:H3"/>
    <mergeCell ref="A4:H4"/>
    <mergeCell ref="A5:H5"/>
    <mergeCell ref="A6:A7"/>
    <mergeCell ref="B6:B7"/>
    <mergeCell ref="C6:C7"/>
    <mergeCell ref="D6:F6"/>
    <mergeCell ref="G6:G7"/>
    <mergeCell ref="H6:H7"/>
    <mergeCell ref="A8:A11"/>
    <mergeCell ref="A15:A20"/>
    <mergeCell ref="A22:A23"/>
    <mergeCell ref="A12:B12"/>
    <mergeCell ref="A21:B21"/>
    <mergeCell ref="A24:B24"/>
    <mergeCell ref="A25:C25"/>
    <mergeCell ref="A14:B14"/>
    <mergeCell ref="A27:H27"/>
    <mergeCell ref="A28:H28"/>
    <mergeCell ref="A29:H29"/>
    <mergeCell ref="A30:H30"/>
    <mergeCell ref="A31:H31"/>
    <mergeCell ref="A32:A33"/>
    <mergeCell ref="B32:B33"/>
    <mergeCell ref="C32:C33"/>
    <mergeCell ref="D32:F32"/>
    <mergeCell ref="G32:G33"/>
    <mergeCell ref="A51:B51"/>
    <mergeCell ref="A52:C52"/>
    <mergeCell ref="A54:H54"/>
    <mergeCell ref="A55:H55"/>
    <mergeCell ref="A56:H56"/>
    <mergeCell ref="A57:H57"/>
    <mergeCell ref="H32:H33"/>
    <mergeCell ref="A34:A37"/>
    <mergeCell ref="A38:B38"/>
    <mergeCell ref="A40:B40"/>
    <mergeCell ref="A47:B47"/>
    <mergeCell ref="A65:B65"/>
    <mergeCell ref="A67:B67"/>
    <mergeCell ref="A74:B74"/>
    <mergeCell ref="A78:B78"/>
    <mergeCell ref="A80:H80"/>
    <mergeCell ref="A81:H81"/>
    <mergeCell ref="A58:H58"/>
    <mergeCell ref="A59:A60"/>
    <mergeCell ref="B59:B60"/>
    <mergeCell ref="C59:C60"/>
    <mergeCell ref="D59:F59"/>
    <mergeCell ref="G59:G60"/>
    <mergeCell ref="H59:H60"/>
    <mergeCell ref="A82:H82"/>
    <mergeCell ref="A83:H83"/>
    <mergeCell ref="A84:H84"/>
    <mergeCell ref="A85:A86"/>
    <mergeCell ref="B85:B86"/>
    <mergeCell ref="C85:C86"/>
    <mergeCell ref="D85:F85"/>
    <mergeCell ref="G85:G86"/>
    <mergeCell ref="H85:H86"/>
    <mergeCell ref="A104:C104"/>
    <mergeCell ref="A87:A89"/>
    <mergeCell ref="A91:A92"/>
    <mergeCell ref="A94:A98"/>
    <mergeCell ref="A100:A102"/>
    <mergeCell ref="A106:H106"/>
    <mergeCell ref="A90:B90"/>
    <mergeCell ref="A93:B93"/>
    <mergeCell ref="A99:B99"/>
    <mergeCell ref="A103:B103"/>
    <mergeCell ref="A113:A116"/>
    <mergeCell ref="A117:B117"/>
    <mergeCell ref="A119:B119"/>
    <mergeCell ref="A126:B126"/>
    <mergeCell ref="A130:B130"/>
    <mergeCell ref="A131:C131"/>
    <mergeCell ref="A120:A125"/>
    <mergeCell ref="A127:A129"/>
    <mergeCell ref="A107:H107"/>
    <mergeCell ref="A108:H108"/>
    <mergeCell ref="A109:H109"/>
    <mergeCell ref="A110:H110"/>
    <mergeCell ref="A111:A112"/>
    <mergeCell ref="B111:B112"/>
    <mergeCell ref="C111:C112"/>
    <mergeCell ref="D111:F111"/>
    <mergeCell ref="G111:G112"/>
    <mergeCell ref="H111:H112"/>
    <mergeCell ref="A143:H143"/>
    <mergeCell ref="A144:H144"/>
    <mergeCell ref="A145:H145"/>
    <mergeCell ref="A146:H146"/>
    <mergeCell ref="A147:H147"/>
    <mergeCell ref="A148:A149"/>
    <mergeCell ref="B148:B149"/>
    <mergeCell ref="C148:C149"/>
    <mergeCell ref="D148:F148"/>
    <mergeCell ref="G148:G149"/>
    <mergeCell ref="A167:C167"/>
    <mergeCell ref="A169:H169"/>
    <mergeCell ref="A170:H170"/>
    <mergeCell ref="A171:H171"/>
    <mergeCell ref="A172:H172"/>
    <mergeCell ref="A173:H173"/>
    <mergeCell ref="H148:H149"/>
    <mergeCell ref="A150:A153"/>
    <mergeCell ref="A154:B154"/>
    <mergeCell ref="A156:B156"/>
    <mergeCell ref="A162:B162"/>
    <mergeCell ref="A166:B166"/>
    <mergeCell ref="A176:A179"/>
    <mergeCell ref="A180:B180"/>
    <mergeCell ref="A183:B183"/>
    <mergeCell ref="A191:B191"/>
    <mergeCell ref="A197:C197"/>
    <mergeCell ref="A199:H199"/>
    <mergeCell ref="A174:A175"/>
    <mergeCell ref="B174:B175"/>
    <mergeCell ref="C174:C175"/>
    <mergeCell ref="D174:F174"/>
    <mergeCell ref="G174:G175"/>
    <mergeCell ref="H174:H175"/>
    <mergeCell ref="A209:B209"/>
    <mergeCell ref="A211:B211"/>
    <mergeCell ref="A217:B217"/>
    <mergeCell ref="A221:B221"/>
    <mergeCell ref="A222:C222"/>
    <mergeCell ref="A224:H224"/>
    <mergeCell ref="A200:H200"/>
    <mergeCell ref="A201:H201"/>
    <mergeCell ref="A202:H202"/>
    <mergeCell ref="A203:H203"/>
    <mergeCell ref="A204:A205"/>
    <mergeCell ref="B204:B205"/>
    <mergeCell ref="C204:C205"/>
    <mergeCell ref="D204:F204"/>
    <mergeCell ref="G204:G205"/>
    <mergeCell ref="H204:H205"/>
    <mergeCell ref="A225:H225"/>
    <mergeCell ref="A226:H226"/>
    <mergeCell ref="A227:H227"/>
    <mergeCell ref="A228:H228"/>
    <mergeCell ref="A229:A230"/>
    <mergeCell ref="B229:B230"/>
    <mergeCell ref="C229:C230"/>
    <mergeCell ref="D229:F229"/>
    <mergeCell ref="G229:G230"/>
    <mergeCell ref="H229:H230"/>
    <mergeCell ref="A253:H253"/>
    <mergeCell ref="A254:H254"/>
    <mergeCell ref="A255:H255"/>
    <mergeCell ref="A231:A234"/>
    <mergeCell ref="A236:A237"/>
    <mergeCell ref="A235:B235"/>
    <mergeCell ref="A238:B238"/>
    <mergeCell ref="A239:A244"/>
    <mergeCell ref="A245:B245"/>
    <mergeCell ref="D280:K280"/>
    <mergeCell ref="H281:K282"/>
    <mergeCell ref="D289:K289"/>
    <mergeCell ref="H290:K291"/>
    <mergeCell ref="D134:K134"/>
    <mergeCell ref="H135:K136"/>
    <mergeCell ref="A277:C277"/>
    <mergeCell ref="A272:B272"/>
    <mergeCell ref="A263:B263"/>
    <mergeCell ref="A266:A271"/>
    <mergeCell ref="A276:B276"/>
    <mergeCell ref="A265:B265"/>
    <mergeCell ref="A259:A262"/>
    <mergeCell ref="A273:A275"/>
    <mergeCell ref="A256:H256"/>
    <mergeCell ref="A257:A258"/>
    <mergeCell ref="B257:B258"/>
    <mergeCell ref="C257:C258"/>
    <mergeCell ref="D257:F257"/>
    <mergeCell ref="G257:G258"/>
    <mergeCell ref="H257:H258"/>
    <mergeCell ref="A249:B249"/>
    <mergeCell ref="A250:C250"/>
    <mergeCell ref="A252:H2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H45"/>
  <sheetViews>
    <sheetView topLeftCell="A191" workbookViewId="0">
      <selection activeCell="J31" sqref="J31"/>
    </sheetView>
  </sheetViews>
  <sheetFormatPr defaultRowHeight="15" x14ac:dyDescent="0.25"/>
  <cols>
    <col min="2" max="2" width="29.140625" customWidth="1"/>
  </cols>
  <sheetData>
    <row r="14" spans="1:8" x14ac:dyDescent="0.25">
      <c r="A14" s="54" t="s">
        <v>1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54" t="s">
        <v>123</v>
      </c>
      <c r="B15" s="54"/>
      <c r="C15" s="54"/>
      <c r="D15" s="54"/>
      <c r="E15" s="54"/>
      <c r="F15" s="54"/>
      <c r="G15" s="54"/>
      <c r="H15" s="54"/>
    </row>
    <row r="16" spans="1:8" x14ac:dyDescent="0.25">
      <c r="A16" s="49" t="s">
        <v>58</v>
      </c>
      <c r="B16" s="49"/>
      <c r="C16" s="49"/>
      <c r="D16" s="49"/>
      <c r="E16" s="49"/>
      <c r="F16" s="49"/>
      <c r="G16" s="49"/>
      <c r="H16" s="49"/>
    </row>
    <row r="17" spans="1:8" ht="15" customHeight="1" x14ac:dyDescent="0.25">
      <c r="A17" s="55" t="s">
        <v>3</v>
      </c>
      <c r="B17" s="55" t="s">
        <v>4</v>
      </c>
      <c r="C17" s="55" t="s">
        <v>5</v>
      </c>
      <c r="D17" s="50" t="s">
        <v>6</v>
      </c>
      <c r="E17" s="50"/>
      <c r="F17" s="50"/>
      <c r="G17" s="55" t="s">
        <v>7</v>
      </c>
      <c r="H17" s="55" t="s">
        <v>8</v>
      </c>
    </row>
    <row r="18" spans="1:8" ht="15" customHeight="1" x14ac:dyDescent="0.25">
      <c r="A18" s="55"/>
      <c r="B18" s="55"/>
      <c r="C18" s="55"/>
      <c r="D18" s="1" t="s">
        <v>9</v>
      </c>
      <c r="E18" s="1" t="s">
        <v>10</v>
      </c>
      <c r="F18" s="1" t="s">
        <v>11</v>
      </c>
      <c r="G18" s="55"/>
      <c r="H18" s="55"/>
    </row>
    <row r="19" spans="1:8" x14ac:dyDescent="0.25">
      <c r="A19" s="45" t="s">
        <v>15</v>
      </c>
      <c r="B19" s="1" t="s">
        <v>59</v>
      </c>
      <c r="C19" s="1">
        <v>140</v>
      </c>
      <c r="D19" s="1">
        <v>3.6</v>
      </c>
      <c r="E19" s="1">
        <v>6.1</v>
      </c>
      <c r="F19" s="1">
        <v>19.399999999999999</v>
      </c>
      <c r="G19" s="1">
        <f>D19*4+E19*9+F19*4</f>
        <v>146.89999999999998</v>
      </c>
      <c r="H19" s="1"/>
    </row>
    <row r="20" spans="1:8" ht="15" customHeight="1" x14ac:dyDescent="0.25">
      <c r="A20" s="45"/>
      <c r="B20" s="1" t="s">
        <v>30</v>
      </c>
      <c r="C20" s="1">
        <v>8</v>
      </c>
      <c r="D20" s="1">
        <v>4.8000000000000001E-2</v>
      </c>
      <c r="E20" s="1">
        <v>6.6</v>
      </c>
      <c r="F20" s="1">
        <v>7.1999999999999995E-2</v>
      </c>
      <c r="G20" s="1">
        <f t="shared" ref="G20:G37" si="0">D20*4+E20*9+F20*4</f>
        <v>59.879999999999995</v>
      </c>
      <c r="H20" s="1"/>
    </row>
    <row r="21" spans="1:8" x14ac:dyDescent="0.25">
      <c r="A21" s="45"/>
      <c r="B21" s="1" t="s">
        <v>31</v>
      </c>
      <c r="C21" s="1">
        <v>55</v>
      </c>
      <c r="D21" s="1">
        <v>4.18</v>
      </c>
      <c r="E21" s="1">
        <v>0.495</v>
      </c>
      <c r="F21" s="1">
        <v>27.335000000000001</v>
      </c>
      <c r="G21" s="1">
        <f t="shared" si="0"/>
        <v>130.51499999999999</v>
      </c>
      <c r="H21" s="1"/>
    </row>
    <row r="22" spans="1:8" x14ac:dyDescent="0.25">
      <c r="A22" s="45"/>
      <c r="B22" s="1" t="s">
        <v>13</v>
      </c>
      <c r="C22" s="1">
        <v>200</v>
      </c>
      <c r="D22" s="1">
        <v>0</v>
      </c>
      <c r="E22" s="1">
        <v>0</v>
      </c>
      <c r="F22" s="1">
        <v>9.1</v>
      </c>
      <c r="G22" s="1">
        <f t="shared" si="0"/>
        <v>36.4</v>
      </c>
      <c r="H22" s="1"/>
    </row>
    <row r="23" spans="1:8" x14ac:dyDescent="0.25">
      <c r="A23" s="44" t="s">
        <v>14</v>
      </c>
      <c r="B23" s="45"/>
      <c r="C23" s="3">
        <f>C19+C20+C21+C22</f>
        <v>403</v>
      </c>
      <c r="D23" s="3">
        <f t="shared" ref="D23:F23" si="1">D19+D20+D21+D22</f>
        <v>7.8279999999999994</v>
      </c>
      <c r="E23" s="3">
        <f t="shared" si="1"/>
        <v>13.194999999999999</v>
      </c>
      <c r="F23" s="3">
        <f t="shared" si="1"/>
        <v>55.907000000000004</v>
      </c>
      <c r="G23" s="3">
        <f t="shared" si="0"/>
        <v>373.69499999999999</v>
      </c>
      <c r="H23" s="1"/>
    </row>
    <row r="24" spans="1:8" x14ac:dyDescent="0.25">
      <c r="A24" s="1" t="s">
        <v>17</v>
      </c>
      <c r="B24" s="1" t="s">
        <v>43</v>
      </c>
      <c r="C24" s="1">
        <v>100</v>
      </c>
      <c r="D24" s="1">
        <v>0.4</v>
      </c>
      <c r="E24" s="1">
        <v>0</v>
      </c>
      <c r="F24" s="1">
        <v>10.7</v>
      </c>
      <c r="G24" s="1">
        <f t="shared" si="0"/>
        <v>44.4</v>
      </c>
      <c r="H24" s="1"/>
    </row>
    <row r="25" spans="1:8" x14ac:dyDescent="0.25">
      <c r="A25" s="44" t="s">
        <v>14</v>
      </c>
      <c r="B25" s="45"/>
      <c r="C25" s="3">
        <f>C24</f>
        <v>100</v>
      </c>
      <c r="D25" s="3">
        <f t="shared" ref="D25:F25" si="2">D24</f>
        <v>0.4</v>
      </c>
      <c r="E25" s="3">
        <f t="shared" si="2"/>
        <v>0</v>
      </c>
      <c r="F25" s="3">
        <f t="shared" si="2"/>
        <v>10.7</v>
      </c>
      <c r="G25" s="3">
        <f t="shared" si="0"/>
        <v>44.4</v>
      </c>
      <c r="H25" s="1"/>
    </row>
    <row r="26" spans="1:8" x14ac:dyDescent="0.25">
      <c r="A26" s="45" t="s">
        <v>22</v>
      </c>
      <c r="B26" s="1" t="s">
        <v>60</v>
      </c>
      <c r="C26" s="1">
        <v>180</v>
      </c>
      <c r="D26" s="1">
        <v>5.9</v>
      </c>
      <c r="E26" s="1">
        <v>9.1</v>
      </c>
      <c r="F26" s="1">
        <v>9.6999999999999993</v>
      </c>
      <c r="G26" s="1">
        <f t="shared" si="0"/>
        <v>144.30000000000001</v>
      </c>
      <c r="H26" s="1"/>
    </row>
    <row r="27" spans="1:8" x14ac:dyDescent="0.25">
      <c r="A27" s="45"/>
      <c r="B27" s="1" t="s">
        <v>61</v>
      </c>
      <c r="C27" s="1">
        <v>130</v>
      </c>
      <c r="D27" s="1">
        <v>3.13</v>
      </c>
      <c r="E27" s="1">
        <v>4</v>
      </c>
      <c r="F27" s="1">
        <v>32.79</v>
      </c>
      <c r="G27" s="1">
        <f t="shared" si="0"/>
        <v>179.68</v>
      </c>
      <c r="H27" s="1"/>
    </row>
    <row r="28" spans="1:8" x14ac:dyDescent="0.25">
      <c r="A28" s="45"/>
      <c r="B28" s="1" t="s">
        <v>62</v>
      </c>
      <c r="C28" s="1">
        <v>70</v>
      </c>
      <c r="D28" s="1">
        <v>9.68</v>
      </c>
      <c r="E28" s="1">
        <v>10.06</v>
      </c>
      <c r="F28" s="1">
        <v>2.13</v>
      </c>
      <c r="G28" s="1">
        <f t="shared" si="0"/>
        <v>137.78</v>
      </c>
      <c r="H28" s="1"/>
    </row>
    <row r="29" spans="1:8" x14ac:dyDescent="0.25">
      <c r="A29" s="45"/>
      <c r="B29" s="1" t="s">
        <v>115</v>
      </c>
      <c r="C29" s="1">
        <v>50</v>
      </c>
      <c r="D29" s="1">
        <v>0.6</v>
      </c>
      <c r="E29" s="1">
        <v>2.6</v>
      </c>
      <c r="F29" s="1">
        <v>3.6</v>
      </c>
      <c r="G29" s="1">
        <f t="shared" si="0"/>
        <v>40.200000000000003</v>
      </c>
      <c r="H29" s="1"/>
    </row>
    <row r="30" spans="1:8" x14ac:dyDescent="0.25">
      <c r="A30" s="45"/>
      <c r="B30" s="1" t="s">
        <v>20</v>
      </c>
      <c r="C30" s="1">
        <v>50</v>
      </c>
      <c r="D30" s="1">
        <v>3.5</v>
      </c>
      <c r="E30" s="1">
        <v>0.55000000000000004</v>
      </c>
      <c r="F30" s="1">
        <v>20.149999999999999</v>
      </c>
      <c r="G30" s="1">
        <f t="shared" si="0"/>
        <v>99.55</v>
      </c>
      <c r="H30" s="1"/>
    </row>
    <row r="31" spans="1:8" x14ac:dyDescent="0.25">
      <c r="A31" s="45"/>
      <c r="B31" s="33" t="s">
        <v>134</v>
      </c>
      <c r="C31" s="33">
        <v>180</v>
      </c>
      <c r="D31" s="33">
        <v>0.1</v>
      </c>
      <c r="E31" s="33">
        <v>0</v>
      </c>
      <c r="F31" s="33">
        <v>11.1</v>
      </c>
      <c r="G31" s="1">
        <f t="shared" si="0"/>
        <v>44.8</v>
      </c>
      <c r="H31" s="1"/>
    </row>
    <row r="32" spans="1:8" x14ac:dyDescent="0.25">
      <c r="A32" s="44" t="s">
        <v>14</v>
      </c>
      <c r="B32" s="45"/>
      <c r="C32" s="3">
        <f>C26+C27+C28+C29+C30+C35</f>
        <v>660</v>
      </c>
      <c r="D32" s="3">
        <f>D26+D27+D28+D29+D30+D35</f>
        <v>23.21</v>
      </c>
      <c r="E32" s="3">
        <f>E26+E27+E28+E29+E30+E35</f>
        <v>26.310000000000002</v>
      </c>
      <c r="F32" s="3">
        <f>F26+F27+F28+F29+F30+F35</f>
        <v>93.87</v>
      </c>
      <c r="G32" s="3">
        <f t="shared" si="0"/>
        <v>705.11</v>
      </c>
      <c r="H32" s="1"/>
    </row>
    <row r="33" spans="1:8" x14ac:dyDescent="0.25">
      <c r="A33" s="45" t="s">
        <v>26</v>
      </c>
      <c r="B33" s="1" t="s">
        <v>64</v>
      </c>
      <c r="C33" s="1">
        <v>180</v>
      </c>
      <c r="D33" s="1">
        <v>2.2999999999999998</v>
      </c>
      <c r="E33" s="1">
        <v>3.7</v>
      </c>
      <c r="F33" s="1">
        <v>10.199999999999999</v>
      </c>
      <c r="G33" s="1">
        <f t="shared" si="0"/>
        <v>83.3</v>
      </c>
      <c r="H33" s="1"/>
    </row>
    <row r="34" spans="1:8" x14ac:dyDescent="0.25">
      <c r="A34" s="45"/>
      <c r="B34" s="1" t="s">
        <v>65</v>
      </c>
      <c r="C34" s="1">
        <v>20</v>
      </c>
      <c r="D34" s="1">
        <v>2.2999999999999998</v>
      </c>
      <c r="E34" s="1">
        <v>0.2</v>
      </c>
      <c r="F34" s="1">
        <v>12</v>
      </c>
      <c r="G34" s="1">
        <f t="shared" si="0"/>
        <v>59</v>
      </c>
      <c r="H34" s="1"/>
    </row>
    <row r="35" spans="1:8" x14ac:dyDescent="0.25">
      <c r="A35" s="45"/>
      <c r="B35" s="32" t="s">
        <v>63</v>
      </c>
      <c r="C35" s="32">
        <v>180</v>
      </c>
      <c r="D35" s="32">
        <v>0.4</v>
      </c>
      <c r="E35" s="32">
        <v>0</v>
      </c>
      <c r="F35" s="32">
        <v>25.5</v>
      </c>
      <c r="G35" s="1">
        <f t="shared" si="0"/>
        <v>103.6</v>
      </c>
      <c r="H35" s="1"/>
    </row>
    <row r="36" spans="1:8" x14ac:dyDescent="0.25">
      <c r="A36" s="44"/>
      <c r="B36" s="45"/>
      <c r="C36" s="3">
        <f>C33+C34+C35</f>
        <v>380</v>
      </c>
      <c r="D36" s="3">
        <f t="shared" ref="D36:F36" si="3">D33+D34+D35</f>
        <v>5</v>
      </c>
      <c r="E36" s="3">
        <f t="shared" si="3"/>
        <v>3.9000000000000004</v>
      </c>
      <c r="F36" s="3">
        <f t="shared" si="3"/>
        <v>47.7</v>
      </c>
      <c r="G36" s="1">
        <f t="shared" si="0"/>
        <v>245.9</v>
      </c>
      <c r="H36" s="1"/>
    </row>
    <row r="37" spans="1:8" x14ac:dyDescent="0.25">
      <c r="A37" s="44"/>
      <c r="B37" s="44"/>
      <c r="C37" s="44"/>
      <c r="D37" s="3">
        <f>D23+D25+D32+D36</f>
        <v>36.438000000000002</v>
      </c>
      <c r="E37" s="3">
        <f t="shared" ref="E37:F37" si="4">E23+E25+E32+E36</f>
        <v>43.405000000000001</v>
      </c>
      <c r="F37" s="3">
        <f t="shared" si="4"/>
        <v>208.17700000000002</v>
      </c>
      <c r="G37" s="3">
        <f t="shared" si="0"/>
        <v>1369.105</v>
      </c>
      <c r="H37" s="1"/>
    </row>
    <row r="38" spans="1:8" x14ac:dyDescent="0.25">
      <c r="A38" s="12"/>
      <c r="B38" s="12"/>
      <c r="C38" s="12"/>
      <c r="D38" s="12"/>
      <c r="E38" s="12"/>
      <c r="F38" s="12"/>
      <c r="G38" s="12"/>
      <c r="H38" s="25"/>
    </row>
    <row r="39" spans="1:8" x14ac:dyDescent="0.25">
      <c r="A39" s="12"/>
      <c r="B39" s="25"/>
      <c r="C39" s="12"/>
      <c r="D39" s="12"/>
      <c r="E39" s="12"/>
      <c r="F39" s="12"/>
      <c r="G39" s="25"/>
      <c r="H39" s="25"/>
    </row>
    <row r="40" spans="1:8" x14ac:dyDescent="0.25">
      <c r="A40" s="12"/>
      <c r="B40" s="12"/>
      <c r="C40" s="12"/>
      <c r="D40" s="12"/>
      <c r="E40" s="12"/>
      <c r="F40" s="12"/>
      <c r="G40" s="12"/>
      <c r="H40" s="25"/>
    </row>
    <row r="45" spans="1:8" x14ac:dyDescent="0.25">
      <c r="D45">
        <v>36.438000000000002</v>
      </c>
      <c r="E45">
        <v>43.405000000000001</v>
      </c>
      <c r="F45">
        <v>208.17700000000002</v>
      </c>
      <c r="G45">
        <v>1369.105</v>
      </c>
    </row>
  </sheetData>
  <mergeCells count="17">
    <mergeCell ref="A19:A22"/>
    <mergeCell ref="A23:B23"/>
    <mergeCell ref="A14:H14"/>
    <mergeCell ref="A15:H15"/>
    <mergeCell ref="A16:H16"/>
    <mergeCell ref="A17:A18"/>
    <mergeCell ref="B17:B18"/>
    <mergeCell ref="C17:C18"/>
    <mergeCell ref="D17:F17"/>
    <mergeCell ref="G17:G18"/>
    <mergeCell ref="H17:H18"/>
    <mergeCell ref="A37:C37"/>
    <mergeCell ref="A25:B25"/>
    <mergeCell ref="A26:A31"/>
    <mergeCell ref="A32:B32"/>
    <mergeCell ref="A33:A35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VtDitqkU8EpmcjK0Wyyyx/4bEYA=</DigestValue>
    </Reference>
    <Reference Type="http://www.w3.org/2000/09/xmldsig#Object" URI="#idOfficeObject">
      <DigestMethod Algorithm="http://www.w3.org/2000/09/xmldsig#sha1"/>
      <DigestValue>krN5ZoV8/KuklXHDyVB3SrhGNjo=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fPlW1eeR9kNFkVislO1Fr7myYE4=</DigestValue>
    </Reference>
  </SignedInfo>
  <SignatureValue>m6xYZ6C4bP1daH65+2g0tYgc8wcpbx8Gk1mpXwcwsb8jdhf/bvj57ca42DWXv/wWjRxC6uflmcxt
XH3y+dAmlhtY2Y9D0p6p4oUtdBk4P5+4oYzXzJtFaD25uVQpb/fM/vLK9U24YfhWk15UjOqjOLVF
5WGGagOoEUmrjYMrBOc=</SignatureValue>
  <KeyInfo>
    <X509Data>
      <X509Certificate>MIIFTDCCBLWgAwIBAgIIbsCC3+/tM6AwDQYJKoZIhvcNAQEFBQAwggERMRowGAYIKoUDA4EDAQESDDAwMjUwMTAwODcxMDEeMBwGCSqGSIb3DQEJARYPbWRvdS0yNEBtYWlsLnJ1MQswCQYDVQQGEwJSVTEnMCUGA1UECB4eBB8EQAQ4BDwEPgRABEEEOgQ4BDkAIAQ6BEAEMAQ5MRkwFwYDVQQHHhAEEARABEEENQQ9BEwENQQyMUEwPwYDVQQKHjgEHAQUBB4EEQQjACAEJgQgBCAAIAAtACAENAAvBEEAICEWADIANAAgACIEIwQ7BEsEMQQ6BDAAIjE/MD0GA1UEAx42BCgEMgQ1BEYAIAQhBDIENQRCBDsEMAQ9BDAAIAQQBDsENQQ6BEEEMAQ9BDQEQAQ+BDIEPQQwMB4XDTIxMDQxOTA5NTEwMFoXDTIyMDQxOTA5NTEwMFowggERMRowGAYIKoUDA4EDAQESDDAwMjUwMTAwODcxMDEeMBwGCSqGSIb3DQEJARYPbWRvdS0yNEBtYWlsLnJ1MQswCQYDVQQGEwJSVTEnMCUGA1UECB4eBB8EQAQ4BDwEPgRABEEEOgQ4BDkAIAQ6BEAEMAQ5MRkwFwYDVQQHHhAEEARABEEENQQ9BEwENQQyMUEwPwYDVQQKHjgEHAQUBB4EEQQjACAEJgQgBCAAIAAtACAENAAvBEEAICEWADIANAAgACIEIwQ7BEsEMQQ6BDAAIjE/MD0GA1UEAx42BCgEMgQ1BEYAIAQhBDIENQRCBDsEMAQ9BDAAIAQQBDsENQQ6BEEEMAQ9BDQEQAQ+BDIEPQQwMIGfMA0GCSqGSIb3DQEBAQUAA4GNADCBiQKBgQC4l6WnWy3eCgEyykZrN9m6tFFCy8QCVIFcspFvmdzOm57jvyXZn1dIY0I71WRtZE9wsq/cGgdwEz0gZO1jQoi5bWxWbSxtHDDZD7Cbla5/9VsrNn3DV66A1jbvhTzuEBvpDCGHodu5kA3ayTh77/IYwSgH7sEfnMslkG0hmSTvgQIDAQABo4IBpzCCAaMwDgYDVR0PAQH/BAQDAgLcMB0GA1UdJQQWMBQGCCsGAQUFBwMCBggrBgEFBQcDBDAdBgNVHQ4EFgQU4bkdUVbhmppcgGSwUqGtHzK2rh4wggFABgNVHSMEggE3MIIBM4AU4bkdUVbhmppcgGSwUqGtHzK2rh6hggEZpIIBFTCCARExGjAYBggqhQMDgQMBARIMMDAyNTAxMDA4NzEwMR4wHAYJKoZIhvcNAQkBFg9tZG91LTI0QG1haWwucnUxCzAJBgNVBAYTAlJVMScwJQYDVQQIHh4EHwRABDgEPAQ+BEAEQQQ6BDgEOQAgBDoEQAQwBDkxGTAXBgNVBAceEAQQBEAEQQQ1BD0ETAQ1BDIxQTA/BgNVBAoeOAQcBBQEHgQRBCMAIAQmBCAEIAAgAC0AIAQ0AC8EQQAgIRYAMgA0ACAAIgQjBDsESwQxBDoEMAAiMT8wPQYDVQQDHjYEKAQyBDUERgAgBCEEMgQ1BEIEOwQwBD0EMAAgBBAEOwQ1BDoEQQQwBD0ENARABD4EMgQ9BDAwDwYDVR0TBAgwBgEB/wIBATANBgkqhkiG9w0BAQUFAAOBgQABWyIiBt6UJQsHZXi/pp62n2OrxS9Yrd9Q6i5Sauba/VwQFoTjo4AuFqqrCPV1qb8GY03ymOv7Lh1l+53PCt70ho0lL74dAxt9xIy18a0ZZ1ybl8KiH2DeXi/fHNeqKMkb00NkXD5LkR+4urFLdatm3I1TIexE4dlY3SzBI7cTH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0y4wo4d2BXj2T/joDxLj4iP08oY=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6SYdEWQDm/WjpS0wKSMhdJsnPvM=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LK6CdKapyLlJ3jiXpa43CIUEkLU=</DigestValue>
      </Reference>
      <Reference URI="/xl/sharedStrings.xml?ContentType=application/vnd.openxmlformats-officedocument.spreadsheetml.sharedStrings+xml">
        <DigestMethod Algorithm="http://www.w3.org/2000/09/xmldsig#sha1"/>
        <DigestValue>f3h/eGydZq00e6O1hjcRhgYP0/Y=</DigestValue>
      </Reference>
      <Reference URI="/xl/styles.xml?ContentType=application/vnd.openxmlformats-officedocument.spreadsheetml.styles+xml">
        <DigestMethod Algorithm="http://www.w3.org/2000/09/xmldsig#sha1"/>
        <DigestValue>w1VLJZGFnpeT5kaJg+lJjmAcusg=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nCrVRvaccWtybsP2bj36zIKBg7M=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WX7vD5ffHyaBb2zdhp3P/tgNQQU=</DigestValue>
      </Reference>
      <Reference URI="/xl/worksheets/sheet2.xml?ContentType=application/vnd.openxmlformats-officedocument.spreadsheetml.worksheet+xml">
        <DigestMethod Algorithm="http://www.w3.org/2000/09/xmldsig#sha1"/>
        <DigestValue>VZEKc3WYRCKkrNCgEGpWa1Wd51o=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2022-04-19T06:32:37Z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2022-04-19T06:32:37Z</xd:SigningTime>
          <xd:SigningCertificate>
            <xd:Cert>
              <xd:CertDigest>
                <DigestMethod Algorithm="http://www.w3.org/2000/09/xmldsig#sha1"/>
                <DigestValue>kXGWXaVRVNzItV01RNkKlmLDS80=</DigestValue>
              </xd:CertDigest>
              <xd:IssuerSerial>
                <X509IssuerName>CN=Швец Светлана Александровна, O="МДОБУ ЦРР - д/с №24 ""Улыбка""", L=Арсеньев, S=Приморский край, C=RU, E=mdou-24@mail.ru, OID.1.2.643.3.131.1.1=002501008710</X509IssuerName>
                <X509SerialNumber>7980522438015136672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2022-04-19T06:32:07Z</dcterms:modified>
</cp:coreProperties>
</file>